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40" windowWidth="11295" windowHeight="9270" tabRatio="790" activeTab="2"/>
  </bookViews>
  <sheets>
    <sheet name="ТЛ" sheetId="1" r:id="rId1"/>
    <sheet name="График (без общ практики)" sheetId="2" r:id="rId2"/>
    <sheet name="2 План УП " sheetId="3" r:id="rId3"/>
  </sheets>
  <definedNames>
    <definedName name="_xlnm.Print_Area" localSheetId="2">'2 План УП '!$A$1:$Q$100</definedName>
    <definedName name="_xlnm.Print_Area" localSheetId="1">'График (без общ практики)'!$A$1:$CP$55</definedName>
  </definedNames>
  <calcPr fullCalcOnLoad="1"/>
</workbook>
</file>

<file path=xl/sharedStrings.xml><?xml version="1.0" encoding="utf-8"?>
<sst xmlns="http://schemas.openxmlformats.org/spreadsheetml/2006/main" count="382" uniqueCount="274">
  <si>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</si>
  <si>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</si>
  <si>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</si>
  <si>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</si>
  <si>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</si>
  <si>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</si>
  <si>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</si>
  <si>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</si>
  <si>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</si>
  <si>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</si>
  <si>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</si>
  <si>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</si>
  <si>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</si>
  <si>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каникулы</t>
  </si>
  <si>
    <t>Всего недель</t>
  </si>
  <si>
    <t>8      14</t>
  </si>
  <si>
    <t>22     28</t>
  </si>
  <si>
    <t>13     19</t>
  </si>
  <si>
    <t>20     26</t>
  </si>
  <si>
    <t>15     21</t>
  </si>
  <si>
    <t>12      18</t>
  </si>
  <si>
    <t>15      21</t>
  </si>
  <si>
    <t>22      28</t>
  </si>
  <si>
    <t>17      23</t>
  </si>
  <si>
    <t>недель</t>
  </si>
  <si>
    <t>часов</t>
  </si>
  <si>
    <t>по спец</t>
  </si>
  <si>
    <t>преддип</t>
  </si>
  <si>
    <t>Теор. обучен.</t>
  </si>
  <si>
    <t>учебн.</t>
  </si>
  <si>
    <t>Произ. практика</t>
  </si>
  <si>
    <t>курс</t>
  </si>
  <si>
    <t>1     7</t>
  </si>
  <si>
    <t>24      30</t>
  </si>
  <si>
    <t>6     12</t>
  </si>
  <si>
    <t>27.10 – 02.11</t>
  </si>
  <si>
    <t>29.09  - 05.10</t>
  </si>
  <si>
    <t>3       9</t>
  </si>
  <si>
    <t>1        7</t>
  </si>
  <si>
    <t>29.12 – 04.01</t>
  </si>
  <si>
    <t>5      11</t>
  </si>
  <si>
    <t>19     25</t>
  </si>
  <si>
    <t>26.01 – 01.02</t>
  </si>
  <si>
    <t>2      8</t>
  </si>
  <si>
    <t>9     15</t>
  </si>
  <si>
    <t>16      22</t>
  </si>
  <si>
    <t>23.02 – 01.03</t>
  </si>
  <si>
    <t>9       15</t>
  </si>
  <si>
    <t>23      29</t>
  </si>
  <si>
    <t>30.03 - 05.04</t>
  </si>
  <si>
    <t>13      19</t>
  </si>
  <si>
    <t>20      26</t>
  </si>
  <si>
    <t>27.04 – 03.05</t>
  </si>
  <si>
    <t>4        10</t>
  </si>
  <si>
    <t>11    17</t>
  </si>
  <si>
    <t>25    31</t>
  </si>
  <si>
    <t>1       7</t>
  </si>
  <si>
    <t>8       14</t>
  </si>
  <si>
    <t>29.06 - 05.07</t>
  </si>
  <si>
    <t>6         12</t>
  </si>
  <si>
    <t>27.07 – 02.08</t>
  </si>
  <si>
    <t>10    16</t>
  </si>
  <si>
    <t>24      31</t>
  </si>
  <si>
    <t>Индекс</t>
  </si>
  <si>
    <t>Всего</t>
  </si>
  <si>
    <t>ОГСЭ.01</t>
  </si>
  <si>
    <t>ОГСЭ.03</t>
  </si>
  <si>
    <t>Иностранный язык</t>
  </si>
  <si>
    <t>Физическая культура</t>
  </si>
  <si>
    <t>ЕН.01</t>
  </si>
  <si>
    <t>ОГСЭ.00</t>
  </si>
  <si>
    <t>ЕН.00</t>
  </si>
  <si>
    <t>ОГСЭ.02</t>
  </si>
  <si>
    <t>10      16</t>
  </si>
  <si>
    <t>пп</t>
  </si>
  <si>
    <t>Условные обозначения:</t>
  </si>
  <si>
    <t>-теоретическое обучение</t>
  </si>
  <si>
    <t>-практика по профилю специальности</t>
  </si>
  <si>
    <t>-промежуточная аттестация</t>
  </si>
  <si>
    <t>-каникулы</t>
  </si>
  <si>
    <t>-практика преддипломная</t>
  </si>
  <si>
    <t>Основы философии</t>
  </si>
  <si>
    <t>ОГСЭ.04</t>
  </si>
  <si>
    <t>ОГСЭ.05</t>
  </si>
  <si>
    <t>ЕН.02</t>
  </si>
  <si>
    <t>Безопасность жизнедеятельности</t>
  </si>
  <si>
    <t>пс</t>
  </si>
  <si>
    <t>18    24</t>
  </si>
  <si>
    <t>Экз.сессии, нед</t>
  </si>
  <si>
    <t>История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</si>
  <si>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</si>
  <si>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</si>
  <si>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</si>
  <si>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</si>
  <si>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</si>
  <si>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</si>
  <si>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</si>
  <si>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</si>
  <si>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</si>
  <si>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</si>
  <si>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</si>
  <si>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</si>
  <si>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</si>
  <si>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Профессиональные модули</t>
  </si>
  <si>
    <t>ПМ.01</t>
  </si>
  <si>
    <t>ПМ.02</t>
  </si>
  <si>
    <t>ПМ.03</t>
  </si>
  <si>
    <t>Производственная практика (по профилю специальности)</t>
  </si>
  <si>
    <t>4 нед</t>
  </si>
  <si>
    <t>6 нед</t>
  </si>
  <si>
    <t>Защита ВКР</t>
  </si>
  <si>
    <t xml:space="preserve">Учебная практика </t>
  </si>
  <si>
    <t>ПМ.04</t>
  </si>
  <si>
    <t>ОП.10</t>
  </si>
  <si>
    <t>ОП.11</t>
  </si>
  <si>
    <t>-защита ВКР</t>
  </si>
  <si>
    <t>-подготовкак ВКР</t>
  </si>
  <si>
    <t>подготовка ВКР</t>
  </si>
  <si>
    <t>ОП.12</t>
  </si>
  <si>
    <t>1 курс</t>
  </si>
  <si>
    <t>2 курс</t>
  </si>
  <si>
    <t>3 курс</t>
  </si>
  <si>
    <t>4 курс</t>
  </si>
  <si>
    <t>нед.</t>
  </si>
  <si>
    <t xml:space="preserve">Русский язык </t>
  </si>
  <si>
    <t>Литература</t>
  </si>
  <si>
    <t>Основы безопасности жизнедеятельности</t>
  </si>
  <si>
    <t>Физика</t>
  </si>
  <si>
    <t>Формы промежуточной аттестации</t>
  </si>
  <si>
    <t>Учебная нагрузка обучающихся (час)</t>
  </si>
  <si>
    <t>Обязательная аудиторная</t>
  </si>
  <si>
    <t>занятий в подгруппах (лаб. и прак. занятий)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</si>
  <si>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</si>
  <si>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</si>
  <si>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</si>
  <si>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</si>
  <si>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</si>
  <si>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</si>
  <si>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</si>
  <si>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</si>
  <si>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</si>
  <si>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О.00</t>
  </si>
  <si>
    <t>Общеобразовательный   цикл</t>
  </si>
  <si>
    <t>Общий гуманитарный и социально-экономический цикл</t>
  </si>
  <si>
    <t>Математический и общий естественнонаучный цикл</t>
  </si>
  <si>
    <t>МДК.01.01</t>
  </si>
  <si>
    <t>МДК.01.02</t>
  </si>
  <si>
    <t>УП.01</t>
  </si>
  <si>
    <t>ПП.01</t>
  </si>
  <si>
    <t>МДК.02.01</t>
  </si>
  <si>
    <t>УП.02</t>
  </si>
  <si>
    <t>ПП.02</t>
  </si>
  <si>
    <t>УП.03</t>
  </si>
  <si>
    <t>УП.04</t>
  </si>
  <si>
    <t>ПДП</t>
  </si>
  <si>
    <t>ГИА</t>
  </si>
  <si>
    <t>Государственная итоговая аттестация</t>
  </si>
  <si>
    <t>дисциплин и МДК</t>
  </si>
  <si>
    <t>учебной практики</t>
  </si>
  <si>
    <t>экзаменов</t>
  </si>
  <si>
    <t>зачётов</t>
  </si>
  <si>
    <t>дифф. зачётов</t>
  </si>
  <si>
    <t>Правовое обеспечение профессиональной деятельности</t>
  </si>
  <si>
    <t>МДК.02.02</t>
  </si>
  <si>
    <t>без1курса</t>
  </si>
  <si>
    <t>ОП.13</t>
  </si>
  <si>
    <t>ОП.14</t>
  </si>
  <si>
    <t>МДК.01.03</t>
  </si>
  <si>
    <t>МДК.03.01</t>
  </si>
  <si>
    <t>МДК.04.01.</t>
  </si>
  <si>
    <t>Наименование циклов,  дисциплин, профессиональных модулей, МДК, практик</t>
  </si>
  <si>
    <t xml:space="preserve">максимальная </t>
  </si>
  <si>
    <t>всего занятий</t>
  </si>
  <si>
    <t>дз</t>
  </si>
  <si>
    <t>э</t>
  </si>
  <si>
    <t>Недельная нагрузка, час</t>
  </si>
  <si>
    <t>1.Программа базовой подготовки</t>
  </si>
  <si>
    <t>1.1. Выпускная квалификационная работа</t>
  </si>
  <si>
    <t xml:space="preserve">ПП.03 </t>
  </si>
  <si>
    <t>МДК.03.02</t>
  </si>
  <si>
    <t>уч</t>
  </si>
  <si>
    <t>Адаптация на рынке труда и профессиональная карьера</t>
  </si>
  <si>
    <r>
      <t xml:space="preserve">Защита выпускной квалификационной работы с </t>
    </r>
    <r>
      <rPr>
        <b/>
        <sz val="9"/>
        <rFont val="Arial Cyr"/>
        <family val="0"/>
      </rPr>
      <t>15.06</t>
    </r>
    <r>
      <rPr>
        <sz val="9"/>
        <rFont val="Arial Cyr"/>
        <family val="0"/>
      </rPr>
      <t xml:space="preserve"> по</t>
    </r>
    <r>
      <rPr>
        <b/>
        <sz val="9"/>
        <rFont val="Arial Cyr"/>
        <family val="0"/>
      </rPr>
      <t xml:space="preserve"> 27.06</t>
    </r>
    <r>
      <rPr>
        <sz val="9"/>
        <rFont val="Arial Cyr"/>
        <family val="0"/>
      </rPr>
      <t xml:space="preserve"> (всего 2 нед.)</t>
    </r>
  </si>
  <si>
    <r>
      <t xml:space="preserve">Выполнение выпускной квалификационной работы с </t>
    </r>
    <r>
      <rPr>
        <b/>
        <sz val="9"/>
        <rFont val="Arial Cyr"/>
        <family val="0"/>
      </rPr>
      <t>18.05</t>
    </r>
    <r>
      <rPr>
        <sz val="9"/>
        <rFont val="Arial Cyr"/>
        <family val="0"/>
      </rPr>
      <t xml:space="preserve"> по </t>
    </r>
    <r>
      <rPr>
        <b/>
        <sz val="9"/>
        <rFont val="Arial Cyr"/>
        <family val="0"/>
      </rPr>
      <t>14.06</t>
    </r>
    <r>
      <rPr>
        <sz val="9"/>
        <rFont val="Arial Cyr"/>
        <family val="0"/>
      </rPr>
      <t xml:space="preserve"> (всего 4 нед.)</t>
    </r>
  </si>
  <si>
    <t>Производственная практика (преддипломная)</t>
  </si>
  <si>
    <t>Распределение обязательной (аудиторной) нагрузки по курсам и семестрам / триместрам (час. в семестр / триместр)</t>
  </si>
  <si>
    <t>самостоятельная учебная работа</t>
  </si>
  <si>
    <t>лаб. и прак. занятий</t>
  </si>
  <si>
    <t>8</t>
  </si>
  <si>
    <t>Всего часов обучения по циклам ОПОП</t>
  </si>
  <si>
    <t>производств. практики</t>
  </si>
  <si>
    <t>преддиплом. практики</t>
  </si>
  <si>
    <t>з,з,з,з,з,дз</t>
  </si>
  <si>
    <t>-,дз,-,дз,-,дз</t>
  </si>
  <si>
    <t>Обязательная и вариативная части циклов ОПОП</t>
  </si>
  <si>
    <t>1/22/17</t>
  </si>
  <si>
    <t>э(к)</t>
  </si>
  <si>
    <t xml:space="preserve">             3. План учебного процесса</t>
  </si>
  <si>
    <t>Общепрофессиональные дисциплины</t>
  </si>
  <si>
    <t>п</t>
  </si>
  <si>
    <t>Элементы высшей математики</t>
  </si>
  <si>
    <t>Элементы математической логики</t>
  </si>
  <si>
    <t>Основы теории информации</t>
  </si>
  <si>
    <t>Архитектура аппаратных средств</t>
  </si>
  <si>
    <t>Операционные системы</t>
  </si>
  <si>
    <t>Основы программирования и баз данных</t>
  </si>
  <si>
    <t>Электротехнические основы источников питания</t>
  </si>
  <si>
    <t>Технические средства информатизации</t>
  </si>
  <si>
    <t>Инженерная компьютерная графика</t>
  </si>
  <si>
    <t>Метрология, стандартизация, сертификация и техническое регулирование</t>
  </si>
  <si>
    <t xml:space="preserve"> Технологии физического уровня передачи данных</t>
  </si>
  <si>
    <t>Участие в проектировании сетевой инфраструктуры</t>
  </si>
  <si>
    <t>Организация, принципы построения и функционирования компьютерных сетей</t>
  </si>
  <si>
    <t>Математический аппарат для построения компьютерных сетей</t>
  </si>
  <si>
    <t>Организация сетевого администрирования</t>
  </si>
  <si>
    <t>Программное обеспечение компьютерных сетей</t>
  </si>
  <si>
    <t>Организация администрирования компьютерных систем</t>
  </si>
  <si>
    <t>Эксплуатация объектов сетевой инфраструктуры</t>
  </si>
  <si>
    <t>Безопасность функционирования информационных систем</t>
  </si>
  <si>
    <t>Выполнение работ по профессии14995 Наладчик технологического оборудования</t>
  </si>
  <si>
    <t>ПП.04</t>
  </si>
  <si>
    <t>Вычислительные системы, сети и телекоммуникации</t>
  </si>
  <si>
    <t>Моделирование информационных процессов и управление</t>
  </si>
  <si>
    <t>Информационные системы и процессы</t>
  </si>
  <si>
    <t>МДК.02.03</t>
  </si>
  <si>
    <t>Разработка и эксплуатация удаленных баз данных</t>
  </si>
  <si>
    <t>Технология работы с аппаратным обеспечением персональных
 компьютеров и серверов</t>
  </si>
  <si>
    <t>-,э</t>
  </si>
  <si>
    <t>-,дз</t>
  </si>
  <si>
    <t>з,дз</t>
  </si>
  <si>
    <t>-,-,э</t>
  </si>
  <si>
    <t>5/7/-</t>
  </si>
  <si>
    <t>-/1/1</t>
  </si>
  <si>
    <t>-/8/12</t>
  </si>
  <si>
    <t>начало второго семестра</t>
  </si>
  <si>
    <t>у</t>
  </si>
  <si>
    <t>учебная практика</t>
  </si>
  <si>
    <r>
      <t xml:space="preserve">Консультации </t>
    </r>
    <r>
      <rPr>
        <sz val="8"/>
        <rFont val="Arial Cyr"/>
        <family val="0"/>
      </rPr>
      <t>из расчета 4 часа на одного обучающегося, на каждый учебный год</t>
    </r>
  </si>
  <si>
    <t xml:space="preserve">Информатика </t>
  </si>
  <si>
    <t>Астрономия</t>
  </si>
  <si>
    <t>Математика</t>
  </si>
  <si>
    <t>ОУП.00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</si>
  <si>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</si>
  <si>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</si>
  <si>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</si>
  <si>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</si>
  <si>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</si>
  <si>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</si>
  <si>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</si>
  <si>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</si>
  <si>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</si>
  <si>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УПВ.00</t>
  </si>
  <si>
    <t>УПВ.01</t>
  </si>
  <si>
    <t>УПВ.02</t>
  </si>
  <si>
    <t>УПВ.03</t>
  </si>
  <si>
    <t>Учебные предметы по выбору из обязательных предметных областей</t>
  </si>
  <si>
    <t>Родной язык</t>
  </si>
  <si>
    <t>УПВ.04</t>
  </si>
  <si>
    <t>Обществознание</t>
  </si>
  <si>
    <t>ДК.00</t>
  </si>
  <si>
    <t>Дополнительные предметы, курсы по выбору</t>
  </si>
  <si>
    <t>ДК.01</t>
  </si>
  <si>
    <t>Химия в профессиональной деятельности</t>
  </si>
  <si>
    <t>ДК.02</t>
  </si>
  <si>
    <t>ДК.03</t>
  </si>
  <si>
    <t>Экология моего края</t>
  </si>
  <si>
    <t>-/3/1</t>
  </si>
  <si>
    <t>-/3/-</t>
  </si>
  <si>
    <t>Основы проектной деятельности</t>
  </si>
  <si>
    <t>1/11/4</t>
  </si>
  <si>
    <t>-/9/5</t>
  </si>
  <si>
    <t>6/36/22</t>
  </si>
  <si>
    <t>-/17/17</t>
  </si>
  <si>
    <t>1/5/3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</si>
</sst>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7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8"/>
      <name val="Arial Cyr"/>
      <family val="2"/>
    </font>
    <font>
      <sz val="7"/>
      <name val="Arial Cyr"/>
      <family val="0"/>
    </font>
    <font>
      <b/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2"/>
    </font>
    <font>
      <b/>
      <sz val="7"/>
      <color indexed="10"/>
      <name val="Times New Roman"/>
      <family val="1"/>
    </font>
    <font>
      <b/>
      <sz val="10"/>
      <name val="Arial Cyr"/>
      <family val="0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b/>
      <sz val="8"/>
      <color indexed="10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8"/>
      <color indexed="30"/>
      <name val="Arial Cyr"/>
      <family val="2"/>
    </font>
    <font>
      <b/>
      <sz val="12"/>
      <color indexed="10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top"/>
    </xf>
    <xf numFmtId="17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35" borderId="18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horizontal="left" vertical="center" wrapText="1"/>
    </xf>
    <xf numFmtId="49" fontId="6" fillId="36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5" fillId="0" borderId="17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4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3" fillId="37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49" fontId="11" fillId="9" borderId="10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 wrapText="1"/>
    </xf>
    <xf numFmtId="49" fontId="5" fillId="8" borderId="10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horizontal="left" vertical="center"/>
    </xf>
    <xf numFmtId="0" fontId="5" fillId="16" borderId="10" xfId="0" applyFont="1" applyFill="1" applyBorder="1" applyAlignment="1">
      <alignment horizontal="right" vertical="center" wrapText="1"/>
    </xf>
    <xf numFmtId="1" fontId="5" fillId="16" borderId="10" xfId="0" applyNumberFormat="1" applyFont="1" applyFill="1" applyBorder="1" applyAlignment="1">
      <alignment horizontal="center" vertical="center"/>
    </xf>
    <xf numFmtId="2" fontId="5" fillId="16" borderId="10" xfId="0" applyNumberFormat="1" applyFont="1" applyFill="1" applyBorder="1" applyAlignment="1">
      <alignment horizontal="center" vertical="center"/>
    </xf>
    <xf numFmtId="49" fontId="11" fillId="41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49" fontId="11" fillId="10" borderId="10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left" vertical="center" wrapText="1"/>
    </xf>
    <xf numFmtId="49" fontId="16" fillId="41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5" fillId="10" borderId="10" xfId="0" applyFont="1" applyFill="1" applyBorder="1" applyAlignment="1">
      <alignment horizontal="left"/>
    </xf>
    <xf numFmtId="0" fontId="5" fillId="10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/>
    </xf>
    <xf numFmtId="1" fontId="5" fillId="41" borderId="10" xfId="0" applyNumberFormat="1" applyFont="1" applyFill="1" applyBorder="1" applyAlignment="1">
      <alignment horizontal="center" vertical="center"/>
    </xf>
    <xf numFmtId="0" fontId="12" fillId="16" borderId="10" xfId="0" applyFont="1" applyFill="1" applyBorder="1" applyAlignment="1">
      <alignment horizontal="left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left" vertical="center" wrapText="1"/>
    </xf>
    <xf numFmtId="49" fontId="0" fillId="16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 textRotation="90" wrapText="1"/>
    </xf>
    <xf numFmtId="0" fontId="4" fillId="40" borderId="20" xfId="0" applyFont="1" applyFill="1" applyBorder="1" applyAlignment="1">
      <alignment vertical="center" textRotation="255" wrapText="1"/>
    </xf>
    <xf numFmtId="0" fontId="2" fillId="36" borderId="20" xfId="0" applyFont="1" applyFill="1" applyBorder="1" applyAlignment="1">
      <alignment vertical="center" textRotation="90" wrapText="1"/>
    </xf>
    <xf numFmtId="0" fontId="2" fillId="40" borderId="10" xfId="0" applyFont="1" applyFill="1" applyBorder="1" applyAlignment="1">
      <alignment vertical="center" textRotation="90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11" fillId="16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0" fillId="41" borderId="10" xfId="0" applyNumberFormat="1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 textRotation="90" wrapText="1"/>
    </xf>
    <xf numFmtId="0" fontId="2" fillId="38" borderId="18" xfId="0" applyFont="1" applyFill="1" applyBorder="1" applyAlignment="1">
      <alignment horizontal="center" vertical="center" textRotation="90" wrapText="1"/>
    </xf>
    <xf numFmtId="0" fontId="4" fillId="40" borderId="20" xfId="0" applyFont="1" applyFill="1" applyBorder="1" applyAlignment="1">
      <alignment horizontal="center" vertical="center" wrapText="1"/>
    </xf>
    <xf numFmtId="1" fontId="4" fillId="39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3" fillId="41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13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3" fillId="37" borderId="10" xfId="0" applyFont="1" applyFill="1" applyBorder="1" applyAlignment="1">
      <alignment horizontal="left" vertical="center" wrapText="1"/>
    </xf>
    <xf numFmtId="0" fontId="20" fillId="37" borderId="10" xfId="0" applyFont="1" applyFill="1" applyBorder="1" applyAlignment="1">
      <alignment/>
    </xf>
    <xf numFmtId="0" fontId="5" fillId="41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20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left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textRotation="90" wrapText="1"/>
    </xf>
    <xf numFmtId="0" fontId="4" fillId="40" borderId="20" xfId="0" applyFont="1" applyFill="1" applyBorder="1" applyAlignment="1">
      <alignment horizontal="center" vertical="center" textRotation="255" wrapText="1"/>
    </xf>
    <xf numFmtId="0" fontId="4" fillId="40" borderId="18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/>
    </xf>
    <xf numFmtId="2" fontId="5" fillId="41" borderId="10" xfId="0" applyNumberFormat="1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vertical="center" textRotation="255"/>
    </xf>
    <xf numFmtId="0" fontId="0" fillId="11" borderId="10" xfId="0" applyFill="1" applyBorder="1" applyAlignment="1">
      <alignment/>
    </xf>
    <xf numFmtId="0" fontId="4" fillId="11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49" fontId="5" fillId="41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8" fillId="16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2" fontId="5" fillId="41" borderId="10" xfId="0" applyNumberFormat="1" applyFont="1" applyFill="1" applyBorder="1" applyAlignment="1">
      <alignment horizontal="left" wrapText="1"/>
    </xf>
    <xf numFmtId="2" fontId="5" fillId="41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2" fontId="3" fillId="37" borderId="10" xfId="0" applyNumberFormat="1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/>
    </xf>
    <xf numFmtId="1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right"/>
    </xf>
    <xf numFmtId="1" fontId="5" fillId="10" borderId="10" xfId="0" applyNumberFormat="1" applyFont="1" applyFill="1" applyBorder="1" applyAlignment="1">
      <alignment horizontal="center" vertical="center"/>
    </xf>
    <xf numFmtId="1" fontId="5" fillId="41" borderId="10" xfId="0" applyNumberFormat="1" applyFont="1" applyFill="1" applyBorder="1" applyAlignment="1">
      <alignment horizontal="center"/>
    </xf>
    <xf numFmtId="0" fontId="20" fillId="37" borderId="10" xfId="0" applyFont="1" applyFill="1" applyBorder="1" applyAlignment="1">
      <alignment horizontal="left"/>
    </xf>
    <xf numFmtId="0" fontId="20" fillId="37" borderId="10" xfId="0" applyFont="1" applyFill="1" applyBorder="1" applyAlignment="1">
      <alignment/>
    </xf>
    <xf numFmtId="0" fontId="20" fillId="41" borderId="10" xfId="0" applyFont="1" applyFill="1" applyBorder="1" applyAlignment="1">
      <alignment/>
    </xf>
    <xf numFmtId="0" fontId="4" fillId="38" borderId="20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left" vertical="center" wrapText="1"/>
    </xf>
    <xf numFmtId="0" fontId="4" fillId="37" borderId="18" xfId="0" applyFont="1" applyFill="1" applyBorder="1" applyAlignment="1">
      <alignment horizontal="left" vertical="center" wrapText="1"/>
    </xf>
    <xf numFmtId="1" fontId="4" fillId="37" borderId="20" xfId="0" applyNumberFormat="1" applyFont="1" applyFill="1" applyBorder="1" applyAlignment="1">
      <alignment horizontal="center" vertical="center" wrapText="1"/>
    </xf>
    <xf numFmtId="1" fontId="4" fillId="37" borderId="18" xfId="0" applyNumberFormat="1" applyFont="1" applyFill="1" applyBorder="1" applyAlignment="1">
      <alignment horizontal="center" vertical="center" wrapText="1"/>
    </xf>
    <xf numFmtId="1" fontId="4" fillId="39" borderId="20" xfId="0" applyNumberFormat="1" applyFont="1" applyFill="1" applyBorder="1" applyAlignment="1">
      <alignment horizontal="center" vertical="center" wrapText="1"/>
    </xf>
    <xf numFmtId="1" fontId="4" fillId="39" borderId="18" xfId="0" applyNumberFormat="1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40" borderId="20" xfId="0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6" fillId="43" borderId="20" xfId="0" applyFont="1" applyFill="1" applyBorder="1" applyAlignment="1">
      <alignment horizontal="center"/>
    </xf>
    <xf numFmtId="0" fontId="6" fillId="43" borderId="18" xfId="0" applyFont="1" applyFill="1" applyBorder="1" applyAlignment="1">
      <alignment horizontal="center"/>
    </xf>
    <xf numFmtId="0" fontId="4" fillId="43" borderId="20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9" fillId="39" borderId="20" xfId="0" applyFont="1" applyFill="1" applyBorder="1" applyAlignment="1">
      <alignment horizontal="center"/>
    </xf>
    <xf numFmtId="0" fontId="19" fillId="39" borderId="18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1" fontId="4" fillId="36" borderId="20" xfId="0" applyNumberFormat="1" applyFont="1" applyFill="1" applyBorder="1" applyAlignment="1">
      <alignment horizontal="center" vertical="center" wrapText="1"/>
    </xf>
    <xf numFmtId="1" fontId="4" fillId="36" borderId="18" xfId="0" applyNumberFormat="1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textRotation="90" wrapText="1"/>
    </xf>
    <xf numFmtId="0" fontId="2" fillId="38" borderId="18" xfId="0" applyFont="1" applyFill="1" applyBorder="1" applyAlignment="1">
      <alignment horizontal="center" vertical="center" textRotation="90" wrapText="1"/>
    </xf>
    <xf numFmtId="172" fontId="4" fillId="0" borderId="20" xfId="0" applyNumberFormat="1" applyFont="1" applyFill="1" applyBorder="1" applyAlignment="1">
      <alignment horizontal="left" vertical="center" wrapText="1"/>
    </xf>
    <xf numFmtId="172" fontId="4" fillId="0" borderId="18" xfId="0" applyNumberFormat="1" applyFont="1" applyFill="1" applyBorder="1" applyAlignment="1">
      <alignment horizontal="left" vertical="center" wrapText="1"/>
    </xf>
    <xf numFmtId="0" fontId="4" fillId="38" borderId="20" xfId="0" applyFont="1" applyFill="1" applyBorder="1" applyAlignment="1">
      <alignment horizontal="left" vertical="center" wrapText="1"/>
    </xf>
    <xf numFmtId="0" fontId="4" fillId="38" borderId="18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49" fontId="6" fillId="35" borderId="20" xfId="0" applyNumberFormat="1" applyFont="1" applyFill="1" applyBorder="1" applyAlignment="1">
      <alignment horizontal="center" vertical="center"/>
    </xf>
    <xf numFmtId="49" fontId="6" fillId="35" borderId="18" xfId="0" applyNumberFormat="1" applyFont="1" applyFill="1" applyBorder="1" applyAlignment="1">
      <alignment horizontal="center" vertical="center"/>
    </xf>
    <xf numFmtId="172" fontId="4" fillId="37" borderId="20" xfId="0" applyNumberFormat="1" applyFont="1" applyFill="1" applyBorder="1" applyAlignment="1">
      <alignment horizontal="center" vertical="center" wrapText="1"/>
    </xf>
    <xf numFmtId="172" fontId="4" fillId="37" borderId="18" xfId="0" applyNumberFormat="1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textRotation="90" wrapText="1"/>
    </xf>
    <xf numFmtId="0" fontId="10" fillId="33" borderId="18" xfId="0" applyFont="1" applyFill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left" vertical="center" textRotation="90" wrapText="1"/>
    </xf>
    <xf numFmtId="0" fontId="2" fillId="0" borderId="19" xfId="0" applyFont="1" applyBorder="1" applyAlignment="1">
      <alignment horizontal="left" vertical="center" textRotation="90" wrapText="1"/>
    </xf>
    <xf numFmtId="0" fontId="2" fillId="0" borderId="16" xfId="0" applyFont="1" applyBorder="1" applyAlignment="1">
      <alignment horizontal="left" vertical="center" textRotation="90" wrapText="1"/>
    </xf>
    <xf numFmtId="0" fontId="2" fillId="0" borderId="17" xfId="0" applyFont="1" applyBorder="1" applyAlignment="1">
      <alignment horizontal="left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0" fontId="6" fillId="44" borderId="10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15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5" fillId="10" borderId="10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514350</xdr:colOff>
      <xdr:row>66</xdr:row>
      <xdr:rowOff>0</xdr:rowOff>
    </xdr:to>
    <xdr:pic>
      <xdr:nvPicPr>
        <xdr:cNvPr id="1" name="Рисунок 1" descr="КС 9 20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1068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66675</xdr:colOff>
      <xdr:row>23</xdr:row>
      <xdr:rowOff>0</xdr:rowOff>
    </xdr:from>
    <xdr:ext cx="66675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4105275" y="22764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142875</xdr:colOff>
      <xdr:row>2</xdr:row>
      <xdr:rowOff>142875</xdr:rowOff>
    </xdr:from>
    <xdr:to>
      <xdr:col>25</xdr:col>
      <xdr:colOff>76200</xdr:colOff>
      <xdr:row>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04800" y="466725"/>
          <a:ext cx="2752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1.График учебного процесса</a:t>
          </a:r>
        </a:p>
      </xdr:txBody>
    </xdr:sp>
    <xdr:clientData/>
  </xdr:twoCellAnchor>
  <xdr:twoCellAnchor>
    <xdr:from>
      <xdr:col>82</xdr:col>
      <xdr:colOff>57150</xdr:colOff>
      <xdr:row>1</xdr:row>
      <xdr:rowOff>152400</xdr:rowOff>
    </xdr:from>
    <xdr:to>
      <xdr:col>92</xdr:col>
      <xdr:colOff>219075</xdr:colOff>
      <xdr:row>5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010650" y="314325"/>
          <a:ext cx="18669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2.Сводные данные по бюджету времени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P25"/>
  <sheetViews>
    <sheetView view="pageBreakPreview" zoomScale="150" zoomScaleNormal="130" zoomScaleSheetLayoutView="150" zoomScalePageLayoutView="0" workbookViewId="0" topLeftCell="A1">
      <selection activeCell="AF25" sqref="AF25"/>
    </sheetView>
  </sheetViews>
  <sheetFormatPr defaultColWidth="9.00390625" defaultRowHeight="12.75"/>
  <cols>
    <col min="1" max="8" width="2.125" style="0" customWidth="1"/>
    <col min="9" max="9" width="1.25" style="0" customWidth="1"/>
    <col min="10" max="10" width="0.2421875" style="0" customWidth="1"/>
    <col min="11" max="11" width="0.74609375" style="0" customWidth="1"/>
    <col min="12" max="13" width="1.12109375" style="0" customWidth="1"/>
    <col min="14" max="14" width="0.2421875" style="0" customWidth="1"/>
    <col min="15" max="17" width="2.125" style="0" customWidth="1"/>
    <col min="18" max="19" width="1.12109375" style="0" customWidth="1"/>
    <col min="20" max="21" width="2.125" style="0" customWidth="1"/>
    <col min="22" max="29" width="1.12109375" style="0" customWidth="1"/>
    <col min="30" max="30" width="2.625" style="0" customWidth="1"/>
    <col min="31" max="31" width="0.2421875" style="0" customWidth="1"/>
    <col min="32" max="32" width="2.125" style="0" customWidth="1"/>
    <col min="33" max="34" width="1.12109375" style="0" customWidth="1"/>
    <col min="35" max="35" width="2.125" style="0" customWidth="1"/>
    <col min="36" max="37" width="1.12109375" style="0" customWidth="1"/>
    <col min="38" max="38" width="2.125" style="0" customWidth="1"/>
    <col min="39" max="41" width="1.00390625" style="0" customWidth="1"/>
    <col min="42" max="42" width="1.25" style="0" customWidth="1"/>
    <col min="43" max="44" width="1.12109375" style="0" customWidth="1"/>
    <col min="45" max="45" width="0.875" style="0" customWidth="1"/>
    <col min="46" max="46" width="0.2421875" style="0" customWidth="1"/>
    <col min="47" max="47" width="1.12109375" style="0" customWidth="1"/>
    <col min="48" max="49" width="2.125" style="0" customWidth="1"/>
    <col min="50" max="53" width="1.12109375" style="0" customWidth="1"/>
    <col min="54" max="54" width="2.25390625" style="0" customWidth="1"/>
    <col min="55" max="58" width="1.12109375" style="0" customWidth="1"/>
    <col min="59" max="60" width="1.00390625" style="0" customWidth="1"/>
    <col min="61" max="61" width="0.875" style="0" customWidth="1"/>
    <col min="62" max="62" width="1.25" style="0" customWidth="1"/>
    <col min="63" max="65" width="1.00390625" style="0" customWidth="1"/>
    <col min="66" max="66" width="0.875" style="0" customWidth="1"/>
    <col min="67" max="67" width="2.125" style="0" customWidth="1"/>
    <col min="68" max="69" width="1.12109375" style="0" customWidth="1"/>
    <col min="70" max="70" width="1.25" style="0" customWidth="1"/>
    <col min="71" max="71" width="1.00390625" style="0" customWidth="1"/>
    <col min="72" max="72" width="1.25" style="0" customWidth="1"/>
    <col min="73" max="73" width="0.74609375" style="0" customWidth="1"/>
    <col min="74" max="81" width="2.125" style="0" customWidth="1"/>
    <col min="82" max="82" width="2.25390625" style="0" customWidth="1"/>
    <col min="83" max="83" width="3.25390625" style="0" customWidth="1"/>
    <col min="84" max="85" width="1.75390625" style="0" customWidth="1"/>
    <col min="86" max="86" width="1.37890625" style="0" hidden="1" customWidth="1"/>
    <col min="87" max="88" width="3.625" style="0" customWidth="1"/>
    <col min="89" max="91" width="2.00390625" style="0" customWidth="1"/>
    <col min="92" max="92" width="2.375" style="0" customWidth="1"/>
    <col min="93" max="93" width="3.875" style="0" customWidth="1"/>
  </cols>
  <sheetData>
    <row r="5" ht="3.75" customHeight="1"/>
    <row r="6" spans="1:93" ht="15.75" customHeight="1">
      <c r="A6" s="291" t="s">
        <v>31</v>
      </c>
      <c r="B6" s="276" t="s">
        <v>0</v>
      </c>
      <c r="C6" s="277"/>
      <c r="D6" s="277"/>
      <c r="E6" s="278"/>
      <c r="F6" s="295" t="s">
        <v>36</v>
      </c>
      <c r="G6" s="276" t="s">
        <v>1</v>
      </c>
      <c r="H6" s="277"/>
      <c r="I6" s="277"/>
      <c r="J6" s="277"/>
      <c r="K6" s="278"/>
      <c r="L6" s="228" t="s">
        <v>35</v>
      </c>
      <c r="M6" s="245"/>
      <c r="N6" s="229"/>
      <c r="O6" s="276" t="s">
        <v>2</v>
      </c>
      <c r="P6" s="277"/>
      <c r="Q6" s="277"/>
      <c r="R6" s="277"/>
      <c r="S6" s="278"/>
      <c r="T6" s="294" t="s">
        <v>3</v>
      </c>
      <c r="U6" s="294"/>
      <c r="V6" s="294"/>
      <c r="W6" s="294"/>
      <c r="X6" s="294"/>
      <c r="Y6" s="294"/>
      <c r="Z6" s="228" t="s">
        <v>39</v>
      </c>
      <c r="AA6" s="229"/>
      <c r="AB6" s="276" t="s">
        <v>4</v>
      </c>
      <c r="AC6" s="277"/>
      <c r="AD6" s="277"/>
      <c r="AE6" s="277"/>
      <c r="AF6" s="278"/>
      <c r="AG6" s="228" t="s">
        <v>42</v>
      </c>
      <c r="AH6" s="229"/>
      <c r="AI6" s="294" t="s">
        <v>5</v>
      </c>
      <c r="AJ6" s="294"/>
      <c r="AK6" s="294"/>
      <c r="AL6" s="294"/>
      <c r="AM6" s="228" t="s">
        <v>46</v>
      </c>
      <c r="AN6" s="229"/>
      <c r="AO6" s="276" t="s">
        <v>6</v>
      </c>
      <c r="AP6" s="277"/>
      <c r="AQ6" s="277"/>
      <c r="AR6" s="277"/>
      <c r="AS6" s="277"/>
      <c r="AT6" s="277"/>
      <c r="AU6" s="277"/>
      <c r="AV6" s="278"/>
      <c r="AW6" s="256" t="s">
        <v>49</v>
      </c>
      <c r="AX6" s="276" t="s">
        <v>7</v>
      </c>
      <c r="AY6" s="277"/>
      <c r="AZ6" s="277"/>
      <c r="BA6" s="277"/>
      <c r="BB6" s="278"/>
      <c r="BC6" s="228" t="s">
        <v>52</v>
      </c>
      <c r="BD6" s="229"/>
      <c r="BE6" s="276" t="s">
        <v>8</v>
      </c>
      <c r="BF6" s="277"/>
      <c r="BG6" s="277"/>
      <c r="BH6" s="277"/>
      <c r="BI6" s="277"/>
      <c r="BJ6" s="277"/>
      <c r="BK6" s="277"/>
      <c r="BL6" s="278"/>
      <c r="BM6" s="276" t="s">
        <v>9</v>
      </c>
      <c r="BN6" s="277"/>
      <c r="BO6" s="277"/>
      <c r="BP6" s="277"/>
      <c r="BQ6" s="277"/>
      <c r="BR6" s="277"/>
      <c r="BS6" s="278"/>
      <c r="BT6" s="228" t="s">
        <v>58</v>
      </c>
      <c r="BU6" s="229"/>
      <c r="BV6" s="276" t="s">
        <v>10</v>
      </c>
      <c r="BW6" s="277"/>
      <c r="BX6" s="277"/>
      <c r="BY6" s="234" t="s">
        <v>60</v>
      </c>
      <c r="BZ6" s="294" t="s">
        <v>11</v>
      </c>
      <c r="CA6" s="294"/>
      <c r="CB6" s="294"/>
      <c r="CC6" s="294"/>
      <c r="CD6" s="234" t="s">
        <v>12</v>
      </c>
      <c r="CE6" s="276" t="s">
        <v>28</v>
      </c>
      <c r="CF6" s="278"/>
      <c r="CG6" s="256" t="s">
        <v>88</v>
      </c>
      <c r="CH6" s="265" t="s">
        <v>30</v>
      </c>
      <c r="CI6" s="266"/>
      <c r="CJ6" s="266"/>
      <c r="CK6" s="266"/>
      <c r="CL6" s="256" t="s">
        <v>110</v>
      </c>
      <c r="CM6" s="299" t="s">
        <v>117</v>
      </c>
      <c r="CN6" s="299" t="s">
        <v>13</v>
      </c>
      <c r="CO6" s="299" t="s">
        <v>14</v>
      </c>
    </row>
    <row r="7" spans="1:93" ht="12.75" customHeight="1">
      <c r="A7" s="292"/>
      <c r="B7" s="288"/>
      <c r="C7" s="289"/>
      <c r="D7" s="289"/>
      <c r="E7" s="290"/>
      <c r="F7" s="231"/>
      <c r="G7" s="288"/>
      <c r="H7" s="289"/>
      <c r="I7" s="289"/>
      <c r="J7" s="289"/>
      <c r="K7" s="290"/>
      <c r="L7" s="230"/>
      <c r="M7" s="246"/>
      <c r="N7" s="231"/>
      <c r="O7" s="288"/>
      <c r="P7" s="289"/>
      <c r="Q7" s="289"/>
      <c r="R7" s="289"/>
      <c r="S7" s="290"/>
      <c r="T7" s="294"/>
      <c r="U7" s="294"/>
      <c r="V7" s="294"/>
      <c r="W7" s="294"/>
      <c r="X7" s="294"/>
      <c r="Y7" s="294"/>
      <c r="Z7" s="230"/>
      <c r="AA7" s="231"/>
      <c r="AB7" s="288"/>
      <c r="AC7" s="289"/>
      <c r="AD7" s="289"/>
      <c r="AE7" s="289"/>
      <c r="AF7" s="290"/>
      <c r="AG7" s="230"/>
      <c r="AH7" s="231"/>
      <c r="AI7" s="294"/>
      <c r="AJ7" s="294"/>
      <c r="AK7" s="294"/>
      <c r="AL7" s="294"/>
      <c r="AM7" s="230"/>
      <c r="AN7" s="231"/>
      <c r="AO7" s="288"/>
      <c r="AP7" s="289"/>
      <c r="AQ7" s="289"/>
      <c r="AR7" s="289"/>
      <c r="AS7" s="289"/>
      <c r="AT7" s="289"/>
      <c r="AU7" s="289"/>
      <c r="AV7" s="290"/>
      <c r="AW7" s="257"/>
      <c r="AX7" s="279"/>
      <c r="AY7" s="280"/>
      <c r="AZ7" s="280"/>
      <c r="BA7" s="280"/>
      <c r="BB7" s="281"/>
      <c r="BC7" s="230"/>
      <c r="BD7" s="231"/>
      <c r="BE7" s="288"/>
      <c r="BF7" s="289"/>
      <c r="BG7" s="289"/>
      <c r="BH7" s="289"/>
      <c r="BI7" s="289"/>
      <c r="BJ7" s="289"/>
      <c r="BK7" s="289"/>
      <c r="BL7" s="290"/>
      <c r="BM7" s="288"/>
      <c r="BN7" s="289"/>
      <c r="BO7" s="289"/>
      <c r="BP7" s="289"/>
      <c r="BQ7" s="289"/>
      <c r="BR7" s="289"/>
      <c r="BS7" s="290"/>
      <c r="BT7" s="230"/>
      <c r="BU7" s="231"/>
      <c r="BV7" s="288"/>
      <c r="BW7" s="289"/>
      <c r="BX7" s="289"/>
      <c r="BY7" s="234"/>
      <c r="BZ7" s="294"/>
      <c r="CA7" s="294"/>
      <c r="CB7" s="294"/>
      <c r="CC7" s="294"/>
      <c r="CD7" s="234"/>
      <c r="CE7" s="288"/>
      <c r="CF7" s="290"/>
      <c r="CG7" s="257"/>
      <c r="CH7" s="267"/>
      <c r="CI7" s="268"/>
      <c r="CJ7" s="268"/>
      <c r="CK7" s="268"/>
      <c r="CL7" s="257"/>
      <c r="CM7" s="299"/>
      <c r="CN7" s="299"/>
      <c r="CO7" s="299"/>
    </row>
    <row r="8" spans="1:93" s="1" customFormat="1" ht="12.75" customHeight="1">
      <c r="A8" s="292"/>
      <c r="B8" s="256" t="s">
        <v>32</v>
      </c>
      <c r="C8" s="256" t="s">
        <v>57</v>
      </c>
      <c r="D8" s="234" t="s">
        <v>19</v>
      </c>
      <c r="E8" s="256" t="s">
        <v>16</v>
      </c>
      <c r="F8" s="231"/>
      <c r="G8" s="234" t="s">
        <v>34</v>
      </c>
      <c r="H8" s="234" t="s">
        <v>17</v>
      </c>
      <c r="I8" s="228" t="s">
        <v>18</v>
      </c>
      <c r="J8" s="245"/>
      <c r="K8" s="229"/>
      <c r="L8" s="230"/>
      <c r="M8" s="246"/>
      <c r="N8" s="231"/>
      <c r="O8" s="234" t="s">
        <v>37</v>
      </c>
      <c r="P8" s="234" t="s">
        <v>73</v>
      </c>
      <c r="Q8" s="256" t="s">
        <v>23</v>
      </c>
      <c r="R8" s="228" t="s">
        <v>33</v>
      </c>
      <c r="S8" s="229"/>
      <c r="T8" s="234" t="s">
        <v>38</v>
      </c>
      <c r="U8" s="234" t="s">
        <v>15</v>
      </c>
      <c r="V8" s="228" t="s">
        <v>19</v>
      </c>
      <c r="W8" s="229"/>
      <c r="X8" s="228" t="s">
        <v>16</v>
      </c>
      <c r="Y8" s="229"/>
      <c r="Z8" s="230"/>
      <c r="AA8" s="231"/>
      <c r="AB8" s="228" t="s">
        <v>40</v>
      </c>
      <c r="AC8" s="229"/>
      <c r="AD8" s="228" t="s">
        <v>20</v>
      </c>
      <c r="AE8" s="229"/>
      <c r="AF8" s="234" t="s">
        <v>41</v>
      </c>
      <c r="AG8" s="230"/>
      <c r="AH8" s="231"/>
      <c r="AI8" s="234" t="s">
        <v>43</v>
      </c>
      <c r="AJ8" s="228" t="s">
        <v>44</v>
      </c>
      <c r="AK8" s="229"/>
      <c r="AL8" s="234" t="s">
        <v>45</v>
      </c>
      <c r="AM8" s="230"/>
      <c r="AN8" s="231"/>
      <c r="AO8" s="228" t="s">
        <v>43</v>
      </c>
      <c r="AP8" s="229"/>
      <c r="AQ8" s="228" t="s">
        <v>47</v>
      </c>
      <c r="AR8" s="229"/>
      <c r="AS8" s="228" t="s">
        <v>45</v>
      </c>
      <c r="AT8" s="245"/>
      <c r="AU8" s="229"/>
      <c r="AV8" s="256" t="s">
        <v>48</v>
      </c>
      <c r="AW8" s="257"/>
      <c r="AX8" s="230" t="s">
        <v>34</v>
      </c>
      <c r="AY8" s="231"/>
      <c r="AZ8" s="228" t="s">
        <v>50</v>
      </c>
      <c r="BA8" s="229"/>
      <c r="BB8" s="234" t="s">
        <v>51</v>
      </c>
      <c r="BC8" s="230"/>
      <c r="BD8" s="231"/>
      <c r="BE8" s="230" t="s">
        <v>53</v>
      </c>
      <c r="BF8" s="231"/>
      <c r="BG8" s="228" t="s">
        <v>54</v>
      </c>
      <c r="BH8" s="229"/>
      <c r="BI8" s="284" t="s">
        <v>87</v>
      </c>
      <c r="BJ8" s="285"/>
      <c r="BK8" s="228" t="s">
        <v>55</v>
      </c>
      <c r="BL8" s="229"/>
      <c r="BM8" s="228" t="s">
        <v>56</v>
      </c>
      <c r="BN8" s="229"/>
      <c r="BO8" s="234" t="s">
        <v>57</v>
      </c>
      <c r="BP8" s="228" t="s">
        <v>21</v>
      </c>
      <c r="BQ8" s="229"/>
      <c r="BR8" s="228" t="s">
        <v>22</v>
      </c>
      <c r="BS8" s="229"/>
      <c r="BT8" s="230"/>
      <c r="BU8" s="231"/>
      <c r="BV8" s="234" t="s">
        <v>59</v>
      </c>
      <c r="BW8" s="234" t="s">
        <v>17</v>
      </c>
      <c r="BX8" s="256" t="s">
        <v>51</v>
      </c>
      <c r="BY8" s="234"/>
      <c r="BZ8" s="234" t="s">
        <v>37</v>
      </c>
      <c r="CA8" s="234" t="s">
        <v>61</v>
      </c>
      <c r="CB8" s="234" t="s">
        <v>23</v>
      </c>
      <c r="CC8" s="234" t="s">
        <v>62</v>
      </c>
      <c r="CD8" s="234"/>
      <c r="CE8" s="234" t="s">
        <v>24</v>
      </c>
      <c r="CF8" s="234" t="s">
        <v>25</v>
      </c>
      <c r="CG8" s="257"/>
      <c r="CH8" s="296"/>
      <c r="CI8" s="297" t="s">
        <v>29</v>
      </c>
      <c r="CJ8" s="298" t="s">
        <v>26</v>
      </c>
      <c r="CK8" s="298" t="s">
        <v>27</v>
      </c>
      <c r="CL8" s="257"/>
      <c r="CM8" s="299"/>
      <c r="CN8" s="299"/>
      <c r="CO8" s="299"/>
    </row>
    <row r="9" spans="1:93" s="1" customFormat="1" ht="20.25" customHeight="1">
      <c r="A9" s="293"/>
      <c r="B9" s="258"/>
      <c r="C9" s="258"/>
      <c r="D9" s="234"/>
      <c r="E9" s="258"/>
      <c r="F9" s="231"/>
      <c r="G9" s="234"/>
      <c r="H9" s="234"/>
      <c r="I9" s="230"/>
      <c r="J9" s="246"/>
      <c r="K9" s="231"/>
      <c r="L9" s="230"/>
      <c r="M9" s="246"/>
      <c r="N9" s="231"/>
      <c r="O9" s="234"/>
      <c r="P9" s="234"/>
      <c r="Q9" s="258"/>
      <c r="R9" s="230"/>
      <c r="S9" s="231"/>
      <c r="T9" s="234"/>
      <c r="U9" s="234"/>
      <c r="V9" s="230"/>
      <c r="W9" s="231"/>
      <c r="X9" s="232"/>
      <c r="Y9" s="233"/>
      <c r="Z9" s="230"/>
      <c r="AA9" s="231"/>
      <c r="AB9" s="230"/>
      <c r="AC9" s="231"/>
      <c r="AD9" s="230"/>
      <c r="AE9" s="231"/>
      <c r="AF9" s="234"/>
      <c r="AG9" s="230"/>
      <c r="AH9" s="231"/>
      <c r="AI9" s="234"/>
      <c r="AJ9" s="230"/>
      <c r="AK9" s="231"/>
      <c r="AL9" s="234"/>
      <c r="AM9" s="230"/>
      <c r="AN9" s="231"/>
      <c r="AO9" s="230"/>
      <c r="AP9" s="231"/>
      <c r="AQ9" s="230"/>
      <c r="AR9" s="231"/>
      <c r="AS9" s="230"/>
      <c r="AT9" s="246"/>
      <c r="AU9" s="231"/>
      <c r="AV9" s="258"/>
      <c r="AW9" s="257"/>
      <c r="AX9" s="230"/>
      <c r="AY9" s="231"/>
      <c r="AZ9" s="230"/>
      <c r="BA9" s="231"/>
      <c r="BB9" s="234"/>
      <c r="BC9" s="230"/>
      <c r="BD9" s="231"/>
      <c r="BE9" s="230"/>
      <c r="BF9" s="231"/>
      <c r="BG9" s="230"/>
      <c r="BH9" s="231"/>
      <c r="BI9" s="286"/>
      <c r="BJ9" s="287"/>
      <c r="BK9" s="230"/>
      <c r="BL9" s="231"/>
      <c r="BM9" s="230"/>
      <c r="BN9" s="231"/>
      <c r="BO9" s="234"/>
      <c r="BP9" s="230"/>
      <c r="BQ9" s="231"/>
      <c r="BR9" s="232"/>
      <c r="BS9" s="233"/>
      <c r="BT9" s="230"/>
      <c r="BU9" s="231"/>
      <c r="BV9" s="234"/>
      <c r="BW9" s="234"/>
      <c r="BX9" s="258"/>
      <c r="BY9" s="234"/>
      <c r="BZ9" s="234"/>
      <c r="CA9" s="234"/>
      <c r="CB9" s="234"/>
      <c r="CC9" s="234"/>
      <c r="CD9" s="234"/>
      <c r="CE9" s="234"/>
      <c r="CF9" s="234"/>
      <c r="CG9" s="258"/>
      <c r="CH9" s="297"/>
      <c r="CI9" s="297"/>
      <c r="CJ9" s="299"/>
      <c r="CK9" s="299"/>
      <c r="CL9" s="258"/>
      <c r="CM9" s="299"/>
      <c r="CN9" s="299"/>
      <c r="CO9" s="299"/>
    </row>
    <row r="10" spans="1:93" ht="6.75" customHeight="1" hidden="1">
      <c r="A10" s="18"/>
      <c r="B10" s="15">
        <v>7</v>
      </c>
      <c r="C10" s="15"/>
      <c r="D10" s="234"/>
      <c r="E10" s="15"/>
      <c r="F10" s="231"/>
      <c r="G10" s="234"/>
      <c r="H10" s="234"/>
      <c r="I10" s="230"/>
      <c r="J10" s="246"/>
      <c r="K10" s="231"/>
      <c r="L10" s="230"/>
      <c r="M10" s="246"/>
      <c r="N10" s="231"/>
      <c r="O10" s="234"/>
      <c r="P10" s="234"/>
      <c r="Q10" s="15"/>
      <c r="R10" s="230"/>
      <c r="S10" s="231"/>
      <c r="T10" s="234"/>
      <c r="U10" s="234"/>
      <c r="V10" s="37"/>
      <c r="W10" s="37"/>
      <c r="X10" s="38"/>
      <c r="Y10" s="19"/>
      <c r="Z10" s="230"/>
      <c r="AA10" s="231"/>
      <c r="AB10" s="230"/>
      <c r="AC10" s="231"/>
      <c r="AD10" s="230"/>
      <c r="AE10" s="231"/>
      <c r="AF10" s="234"/>
      <c r="AG10" s="230"/>
      <c r="AH10" s="231"/>
      <c r="AI10" s="234"/>
      <c r="AJ10" s="230"/>
      <c r="AK10" s="231"/>
      <c r="AL10" s="234"/>
      <c r="AM10" s="230"/>
      <c r="AN10" s="231"/>
      <c r="AO10" s="230"/>
      <c r="AP10" s="231"/>
      <c r="AQ10" s="230"/>
      <c r="AR10" s="231"/>
      <c r="AS10" s="230"/>
      <c r="AT10" s="246"/>
      <c r="AU10" s="231"/>
      <c r="AV10" s="15"/>
      <c r="AW10" s="257"/>
      <c r="AX10" s="230"/>
      <c r="AY10" s="231"/>
      <c r="AZ10" s="230"/>
      <c r="BA10" s="231"/>
      <c r="BB10" s="234"/>
      <c r="BC10" s="230"/>
      <c r="BD10" s="231"/>
      <c r="BE10" s="230"/>
      <c r="BF10" s="231"/>
      <c r="BG10" s="230"/>
      <c r="BH10" s="231"/>
      <c r="BI10" s="38"/>
      <c r="BJ10" s="15"/>
      <c r="BK10" s="230"/>
      <c r="BL10" s="231"/>
      <c r="BM10" s="230"/>
      <c r="BN10" s="231"/>
      <c r="BO10" s="234"/>
      <c r="BP10" s="230"/>
      <c r="BQ10" s="231"/>
      <c r="BR10" s="15"/>
      <c r="BS10" s="15"/>
      <c r="BT10" s="230"/>
      <c r="BU10" s="231"/>
      <c r="BV10" s="234"/>
      <c r="BW10" s="234"/>
      <c r="BX10" s="15"/>
      <c r="BY10" s="234"/>
      <c r="BZ10" s="234"/>
      <c r="CA10" s="234"/>
      <c r="CB10" s="234"/>
      <c r="CC10" s="234"/>
      <c r="CD10" s="234"/>
      <c r="CE10" s="234"/>
      <c r="CF10" s="234"/>
      <c r="CG10" s="20"/>
      <c r="CH10" s="297"/>
      <c r="CI10" s="17"/>
      <c r="CJ10" s="299"/>
      <c r="CK10" s="299"/>
      <c r="CL10" s="2"/>
      <c r="CM10" s="299"/>
      <c r="CN10" s="299"/>
      <c r="CO10" s="299"/>
    </row>
    <row r="11" spans="1:93" ht="12.75" customHeight="1" hidden="1">
      <c r="A11" s="18"/>
      <c r="B11" s="20"/>
      <c r="C11" s="15"/>
      <c r="D11" s="234"/>
      <c r="E11" s="15"/>
      <c r="F11" s="231"/>
      <c r="G11" s="234"/>
      <c r="H11" s="234"/>
      <c r="I11" s="230"/>
      <c r="J11" s="246"/>
      <c r="K11" s="231"/>
      <c r="L11" s="230"/>
      <c r="M11" s="246"/>
      <c r="N11" s="231"/>
      <c r="O11" s="234"/>
      <c r="P11" s="234"/>
      <c r="Q11" s="15"/>
      <c r="R11" s="230"/>
      <c r="S11" s="231"/>
      <c r="T11" s="234"/>
      <c r="U11" s="234"/>
      <c r="V11" s="37"/>
      <c r="W11" s="37"/>
      <c r="X11" s="38"/>
      <c r="Y11" s="19"/>
      <c r="Z11" s="230"/>
      <c r="AA11" s="231"/>
      <c r="AB11" s="230"/>
      <c r="AC11" s="231"/>
      <c r="AD11" s="230"/>
      <c r="AE11" s="231"/>
      <c r="AF11" s="234"/>
      <c r="AG11" s="230"/>
      <c r="AH11" s="231"/>
      <c r="AI11" s="234"/>
      <c r="AJ11" s="230"/>
      <c r="AK11" s="231"/>
      <c r="AL11" s="234"/>
      <c r="AM11" s="230"/>
      <c r="AN11" s="231"/>
      <c r="AO11" s="230"/>
      <c r="AP11" s="231"/>
      <c r="AQ11" s="230"/>
      <c r="AR11" s="231"/>
      <c r="AS11" s="230"/>
      <c r="AT11" s="246"/>
      <c r="AU11" s="231"/>
      <c r="AV11" s="15"/>
      <c r="AW11" s="257"/>
      <c r="AX11" s="230"/>
      <c r="AY11" s="231"/>
      <c r="AZ11" s="230"/>
      <c r="BA11" s="231"/>
      <c r="BB11" s="234"/>
      <c r="BC11" s="230"/>
      <c r="BD11" s="231"/>
      <c r="BE11" s="230"/>
      <c r="BF11" s="231"/>
      <c r="BG11" s="230"/>
      <c r="BH11" s="231"/>
      <c r="BI11" s="38"/>
      <c r="BJ11" s="15"/>
      <c r="BK11" s="230"/>
      <c r="BL11" s="231"/>
      <c r="BM11" s="230"/>
      <c r="BN11" s="231"/>
      <c r="BO11" s="234"/>
      <c r="BP11" s="230"/>
      <c r="BQ11" s="231"/>
      <c r="BR11" s="15"/>
      <c r="BS11" s="15"/>
      <c r="BT11" s="230"/>
      <c r="BU11" s="231"/>
      <c r="BV11" s="234"/>
      <c r="BW11" s="234"/>
      <c r="BX11" s="15"/>
      <c r="BY11" s="234"/>
      <c r="BZ11" s="234"/>
      <c r="CA11" s="234"/>
      <c r="CB11" s="234"/>
      <c r="CC11" s="234"/>
      <c r="CD11" s="234"/>
      <c r="CE11" s="234"/>
      <c r="CF11" s="234"/>
      <c r="CG11" s="20"/>
      <c r="CH11" s="297"/>
      <c r="CI11" s="17"/>
      <c r="CJ11" s="299"/>
      <c r="CK11" s="299"/>
      <c r="CL11" s="2"/>
      <c r="CM11" s="299"/>
      <c r="CN11" s="299"/>
      <c r="CO11" s="299"/>
    </row>
    <row r="12" spans="1:93" ht="12.75" customHeight="1" hidden="1">
      <c r="A12" s="18"/>
      <c r="B12" s="20"/>
      <c r="C12" s="15"/>
      <c r="D12" s="234"/>
      <c r="E12" s="15"/>
      <c r="F12" s="231"/>
      <c r="G12" s="234"/>
      <c r="H12" s="234"/>
      <c r="I12" s="230"/>
      <c r="J12" s="246"/>
      <c r="K12" s="231"/>
      <c r="L12" s="230"/>
      <c r="M12" s="246"/>
      <c r="N12" s="231"/>
      <c r="O12" s="234"/>
      <c r="P12" s="234"/>
      <c r="Q12" s="15"/>
      <c r="R12" s="230"/>
      <c r="S12" s="231"/>
      <c r="T12" s="234"/>
      <c r="U12" s="234"/>
      <c r="V12" s="37"/>
      <c r="W12" s="37"/>
      <c r="X12" s="38"/>
      <c r="Y12" s="19"/>
      <c r="Z12" s="230"/>
      <c r="AA12" s="231"/>
      <c r="AB12" s="230"/>
      <c r="AC12" s="231"/>
      <c r="AD12" s="230"/>
      <c r="AE12" s="231"/>
      <c r="AF12" s="234"/>
      <c r="AG12" s="230"/>
      <c r="AH12" s="231"/>
      <c r="AI12" s="234"/>
      <c r="AJ12" s="230"/>
      <c r="AK12" s="231"/>
      <c r="AL12" s="234"/>
      <c r="AM12" s="230"/>
      <c r="AN12" s="231"/>
      <c r="AO12" s="230"/>
      <c r="AP12" s="231"/>
      <c r="AQ12" s="230"/>
      <c r="AR12" s="231"/>
      <c r="AS12" s="230"/>
      <c r="AT12" s="246"/>
      <c r="AU12" s="231"/>
      <c r="AV12" s="15"/>
      <c r="AW12" s="257"/>
      <c r="AX12" s="230"/>
      <c r="AY12" s="231"/>
      <c r="AZ12" s="230"/>
      <c r="BA12" s="231"/>
      <c r="BB12" s="234"/>
      <c r="BC12" s="230"/>
      <c r="BD12" s="231"/>
      <c r="BE12" s="230"/>
      <c r="BF12" s="231"/>
      <c r="BG12" s="230"/>
      <c r="BH12" s="231"/>
      <c r="BI12" s="38"/>
      <c r="BJ12" s="15"/>
      <c r="BK12" s="230"/>
      <c r="BL12" s="231"/>
      <c r="BM12" s="230"/>
      <c r="BN12" s="231"/>
      <c r="BO12" s="234"/>
      <c r="BP12" s="230"/>
      <c r="BQ12" s="231"/>
      <c r="BR12" s="15"/>
      <c r="BS12" s="15"/>
      <c r="BT12" s="230"/>
      <c r="BU12" s="231"/>
      <c r="BV12" s="234"/>
      <c r="BW12" s="234"/>
      <c r="BX12" s="15"/>
      <c r="BY12" s="234"/>
      <c r="BZ12" s="234"/>
      <c r="CA12" s="234"/>
      <c r="CB12" s="234"/>
      <c r="CC12" s="234"/>
      <c r="CD12" s="234"/>
      <c r="CE12" s="234"/>
      <c r="CF12" s="234"/>
      <c r="CG12" s="20"/>
      <c r="CH12" s="297"/>
      <c r="CI12" s="17"/>
      <c r="CJ12" s="299"/>
      <c r="CK12" s="299"/>
      <c r="CL12" s="2"/>
      <c r="CM12" s="299"/>
      <c r="CN12" s="299"/>
      <c r="CO12" s="299"/>
    </row>
    <row r="13" spans="1:93" ht="12.75" customHeight="1" hidden="1">
      <c r="A13" s="18"/>
      <c r="B13" s="20"/>
      <c r="C13" s="15"/>
      <c r="D13" s="234"/>
      <c r="E13" s="15"/>
      <c r="F13" s="231"/>
      <c r="G13" s="234"/>
      <c r="H13" s="234"/>
      <c r="I13" s="230"/>
      <c r="J13" s="246"/>
      <c r="K13" s="231"/>
      <c r="L13" s="230"/>
      <c r="M13" s="246"/>
      <c r="N13" s="231"/>
      <c r="O13" s="234"/>
      <c r="P13" s="234"/>
      <c r="Q13" s="15"/>
      <c r="R13" s="230"/>
      <c r="S13" s="231"/>
      <c r="T13" s="234"/>
      <c r="U13" s="234"/>
      <c r="V13" s="37"/>
      <c r="W13" s="37"/>
      <c r="X13" s="38"/>
      <c r="Y13" s="19"/>
      <c r="Z13" s="230"/>
      <c r="AA13" s="231"/>
      <c r="AB13" s="230"/>
      <c r="AC13" s="231"/>
      <c r="AD13" s="230"/>
      <c r="AE13" s="231"/>
      <c r="AF13" s="234"/>
      <c r="AG13" s="230"/>
      <c r="AH13" s="231"/>
      <c r="AI13" s="234"/>
      <c r="AJ13" s="230"/>
      <c r="AK13" s="231"/>
      <c r="AL13" s="234"/>
      <c r="AM13" s="230"/>
      <c r="AN13" s="231"/>
      <c r="AO13" s="230"/>
      <c r="AP13" s="231"/>
      <c r="AQ13" s="230"/>
      <c r="AR13" s="231"/>
      <c r="AS13" s="230"/>
      <c r="AT13" s="246"/>
      <c r="AU13" s="231"/>
      <c r="AV13" s="15"/>
      <c r="AW13" s="257"/>
      <c r="AX13" s="230"/>
      <c r="AY13" s="231"/>
      <c r="AZ13" s="230"/>
      <c r="BA13" s="231"/>
      <c r="BB13" s="234"/>
      <c r="BC13" s="230"/>
      <c r="BD13" s="231"/>
      <c r="BE13" s="230"/>
      <c r="BF13" s="231"/>
      <c r="BG13" s="230"/>
      <c r="BH13" s="231"/>
      <c r="BI13" s="38"/>
      <c r="BJ13" s="15"/>
      <c r="BK13" s="230"/>
      <c r="BL13" s="231"/>
      <c r="BM13" s="230"/>
      <c r="BN13" s="231"/>
      <c r="BO13" s="234"/>
      <c r="BP13" s="230"/>
      <c r="BQ13" s="231"/>
      <c r="BR13" s="15"/>
      <c r="BS13" s="15"/>
      <c r="BT13" s="230"/>
      <c r="BU13" s="231"/>
      <c r="BV13" s="234"/>
      <c r="BW13" s="234"/>
      <c r="BX13" s="15"/>
      <c r="BY13" s="234"/>
      <c r="BZ13" s="234"/>
      <c r="CA13" s="234"/>
      <c r="CB13" s="234"/>
      <c r="CC13" s="234"/>
      <c r="CD13" s="234"/>
      <c r="CE13" s="234"/>
      <c r="CF13" s="234"/>
      <c r="CG13" s="20"/>
      <c r="CH13" s="297"/>
      <c r="CI13" s="17"/>
      <c r="CJ13" s="299"/>
      <c r="CK13" s="299"/>
      <c r="CL13" s="2"/>
      <c r="CM13" s="299"/>
      <c r="CN13" s="299"/>
      <c r="CO13" s="299"/>
    </row>
    <row r="14" spans="1:93" ht="12.75" customHeight="1" hidden="1">
      <c r="A14" s="18"/>
      <c r="B14" s="20"/>
      <c r="C14" s="15"/>
      <c r="D14" s="234"/>
      <c r="E14" s="15"/>
      <c r="F14" s="231"/>
      <c r="G14" s="234"/>
      <c r="H14" s="234"/>
      <c r="I14" s="230"/>
      <c r="J14" s="246"/>
      <c r="K14" s="231"/>
      <c r="L14" s="230"/>
      <c r="M14" s="246"/>
      <c r="N14" s="231"/>
      <c r="O14" s="234"/>
      <c r="P14" s="234"/>
      <c r="Q14" s="15"/>
      <c r="R14" s="230"/>
      <c r="S14" s="231"/>
      <c r="T14" s="234"/>
      <c r="U14" s="234"/>
      <c r="V14" s="37"/>
      <c r="W14" s="37"/>
      <c r="X14" s="38"/>
      <c r="Y14" s="19"/>
      <c r="Z14" s="230"/>
      <c r="AA14" s="231"/>
      <c r="AB14" s="230"/>
      <c r="AC14" s="231"/>
      <c r="AD14" s="230"/>
      <c r="AE14" s="231"/>
      <c r="AF14" s="234"/>
      <c r="AG14" s="230"/>
      <c r="AH14" s="231"/>
      <c r="AI14" s="234"/>
      <c r="AJ14" s="230"/>
      <c r="AK14" s="231"/>
      <c r="AL14" s="234"/>
      <c r="AM14" s="230"/>
      <c r="AN14" s="231"/>
      <c r="AO14" s="230"/>
      <c r="AP14" s="231"/>
      <c r="AQ14" s="230"/>
      <c r="AR14" s="231"/>
      <c r="AS14" s="230"/>
      <c r="AT14" s="246"/>
      <c r="AU14" s="231"/>
      <c r="AV14" s="15"/>
      <c r="AW14" s="257"/>
      <c r="AX14" s="230"/>
      <c r="AY14" s="231"/>
      <c r="AZ14" s="230"/>
      <c r="BA14" s="231"/>
      <c r="BB14" s="234"/>
      <c r="BC14" s="230"/>
      <c r="BD14" s="231"/>
      <c r="BE14" s="230"/>
      <c r="BF14" s="231"/>
      <c r="BG14" s="230"/>
      <c r="BH14" s="231"/>
      <c r="BI14" s="38"/>
      <c r="BJ14" s="15"/>
      <c r="BK14" s="230"/>
      <c r="BL14" s="231"/>
      <c r="BM14" s="230"/>
      <c r="BN14" s="231"/>
      <c r="BO14" s="234"/>
      <c r="BP14" s="230"/>
      <c r="BQ14" s="231"/>
      <c r="BR14" s="15"/>
      <c r="BS14" s="15"/>
      <c r="BT14" s="230"/>
      <c r="BU14" s="231"/>
      <c r="BV14" s="234"/>
      <c r="BW14" s="234"/>
      <c r="BX14" s="15"/>
      <c r="BY14" s="234"/>
      <c r="BZ14" s="234"/>
      <c r="CA14" s="234"/>
      <c r="CB14" s="234"/>
      <c r="CC14" s="234"/>
      <c r="CD14" s="234"/>
      <c r="CE14" s="234"/>
      <c r="CF14" s="234"/>
      <c r="CG14" s="20"/>
      <c r="CH14" s="297"/>
      <c r="CI14" s="17"/>
      <c r="CJ14" s="299"/>
      <c r="CK14" s="299"/>
      <c r="CL14" s="2"/>
      <c r="CM14" s="299"/>
      <c r="CN14" s="299"/>
      <c r="CO14" s="299"/>
    </row>
    <row r="15" spans="1:93" ht="12.75" customHeight="1" hidden="1">
      <c r="A15" s="18"/>
      <c r="B15" s="20"/>
      <c r="C15" s="15">
        <v>14</v>
      </c>
      <c r="D15" s="234"/>
      <c r="E15" s="15"/>
      <c r="F15" s="233"/>
      <c r="G15" s="234"/>
      <c r="H15" s="234"/>
      <c r="I15" s="232"/>
      <c r="J15" s="247"/>
      <c r="K15" s="233"/>
      <c r="L15" s="232"/>
      <c r="M15" s="247"/>
      <c r="N15" s="233"/>
      <c r="O15" s="234"/>
      <c r="P15" s="234"/>
      <c r="Q15" s="15"/>
      <c r="R15" s="232"/>
      <c r="S15" s="233"/>
      <c r="T15" s="234"/>
      <c r="U15" s="234"/>
      <c r="V15" s="35"/>
      <c r="W15" s="35"/>
      <c r="X15" s="36"/>
      <c r="Y15" s="19"/>
      <c r="Z15" s="232"/>
      <c r="AA15" s="233"/>
      <c r="AB15" s="232"/>
      <c r="AC15" s="233"/>
      <c r="AD15" s="232"/>
      <c r="AE15" s="233"/>
      <c r="AF15" s="234"/>
      <c r="AG15" s="232"/>
      <c r="AH15" s="233"/>
      <c r="AI15" s="234"/>
      <c r="AJ15" s="232"/>
      <c r="AK15" s="233"/>
      <c r="AL15" s="234"/>
      <c r="AM15" s="232"/>
      <c r="AN15" s="233"/>
      <c r="AO15" s="232"/>
      <c r="AP15" s="233"/>
      <c r="AQ15" s="232"/>
      <c r="AR15" s="233"/>
      <c r="AS15" s="232"/>
      <c r="AT15" s="247"/>
      <c r="AU15" s="233"/>
      <c r="AV15" s="15"/>
      <c r="AW15" s="258"/>
      <c r="AX15" s="232"/>
      <c r="AY15" s="233"/>
      <c r="AZ15" s="232"/>
      <c r="BA15" s="233"/>
      <c r="BB15" s="234"/>
      <c r="BC15" s="232"/>
      <c r="BD15" s="233"/>
      <c r="BE15" s="232"/>
      <c r="BF15" s="233"/>
      <c r="BG15" s="232"/>
      <c r="BH15" s="233"/>
      <c r="BI15" s="36"/>
      <c r="BJ15" s="15"/>
      <c r="BK15" s="232"/>
      <c r="BL15" s="233"/>
      <c r="BM15" s="232"/>
      <c r="BN15" s="233"/>
      <c r="BO15" s="234"/>
      <c r="BP15" s="232"/>
      <c r="BQ15" s="233"/>
      <c r="BR15" s="15"/>
      <c r="BS15" s="15"/>
      <c r="BT15" s="232"/>
      <c r="BU15" s="233"/>
      <c r="BV15" s="234"/>
      <c r="BW15" s="234"/>
      <c r="BX15" s="15"/>
      <c r="BY15" s="234"/>
      <c r="BZ15" s="234"/>
      <c r="CA15" s="234"/>
      <c r="CB15" s="234"/>
      <c r="CC15" s="234"/>
      <c r="CD15" s="234"/>
      <c r="CE15" s="234"/>
      <c r="CF15" s="234"/>
      <c r="CG15" s="20"/>
      <c r="CH15" s="298"/>
      <c r="CI15" s="16"/>
      <c r="CJ15" s="299"/>
      <c r="CK15" s="299"/>
      <c r="CL15" s="2"/>
      <c r="CM15" s="299"/>
      <c r="CN15" s="299"/>
      <c r="CO15" s="299"/>
    </row>
    <row r="16" spans="1:93" ht="9" customHeight="1">
      <c r="A16" s="4">
        <v>1</v>
      </c>
      <c r="B16" s="20"/>
      <c r="C16" s="15"/>
      <c r="D16" s="15"/>
      <c r="E16" s="15"/>
      <c r="F16" s="15"/>
      <c r="G16" s="15"/>
      <c r="H16" s="15"/>
      <c r="I16" s="235"/>
      <c r="J16" s="237"/>
      <c r="K16" s="236"/>
      <c r="L16" s="235"/>
      <c r="M16" s="237"/>
      <c r="N16" s="236"/>
      <c r="O16" s="39">
        <v>16</v>
      </c>
      <c r="P16" s="15"/>
      <c r="Q16" s="15"/>
      <c r="R16" s="235"/>
      <c r="S16" s="236"/>
      <c r="T16" s="15"/>
      <c r="U16" s="15"/>
      <c r="V16" s="235"/>
      <c r="W16" s="236"/>
      <c r="X16" s="135"/>
      <c r="Y16" s="151"/>
      <c r="Z16" s="250"/>
      <c r="AA16" s="251"/>
      <c r="AB16" s="150"/>
      <c r="AC16" s="181"/>
      <c r="AD16" s="248">
        <v>23</v>
      </c>
      <c r="AE16" s="249"/>
      <c r="AF16" s="15"/>
      <c r="AG16" s="235"/>
      <c r="AH16" s="236"/>
      <c r="AI16" s="15"/>
      <c r="AJ16" s="235"/>
      <c r="AK16" s="236"/>
      <c r="AL16" s="15"/>
      <c r="AM16" s="235"/>
      <c r="AN16" s="236"/>
      <c r="AO16" s="235"/>
      <c r="AP16" s="236"/>
      <c r="AQ16" s="235"/>
      <c r="AR16" s="236"/>
      <c r="AS16" s="235"/>
      <c r="AT16" s="237"/>
      <c r="AU16" s="236"/>
      <c r="AV16" s="15"/>
      <c r="AW16" s="15"/>
      <c r="AX16" s="235"/>
      <c r="AY16" s="236"/>
      <c r="AZ16" s="238"/>
      <c r="BA16" s="239"/>
      <c r="BB16" s="40"/>
      <c r="BC16" s="238"/>
      <c r="BD16" s="239"/>
      <c r="BE16" s="238"/>
      <c r="BF16" s="239"/>
      <c r="BG16" s="238"/>
      <c r="BH16" s="239"/>
      <c r="BI16" s="238"/>
      <c r="BJ16" s="239"/>
      <c r="BK16" s="235"/>
      <c r="BL16" s="236"/>
      <c r="BM16" s="235"/>
      <c r="BN16" s="236"/>
      <c r="BO16" s="15"/>
      <c r="BP16" s="137"/>
      <c r="BQ16" s="138"/>
      <c r="BR16" s="282"/>
      <c r="BS16" s="283"/>
      <c r="BT16" s="250"/>
      <c r="BU16" s="251"/>
      <c r="BV16" s="64"/>
      <c r="BW16" s="64"/>
      <c r="BX16" s="64"/>
      <c r="BY16" s="64"/>
      <c r="BZ16" s="64"/>
      <c r="CA16" s="64"/>
      <c r="CB16" s="64"/>
      <c r="CC16" s="64"/>
      <c r="CD16" s="3">
        <v>1</v>
      </c>
      <c r="CE16" s="183">
        <v>39</v>
      </c>
      <c r="CF16" s="3"/>
      <c r="CG16" s="41">
        <v>2</v>
      </c>
      <c r="CH16" s="32"/>
      <c r="CI16" s="3"/>
      <c r="CJ16" s="3"/>
      <c r="CK16" s="3"/>
      <c r="CL16" s="3"/>
      <c r="CM16" s="3"/>
      <c r="CN16" s="46">
        <v>11</v>
      </c>
      <c r="CO16" s="61">
        <f>SUM(CE16:CN16)</f>
        <v>52</v>
      </c>
    </row>
    <row r="17" spans="1:93" s="26" customFormat="1" ht="9" customHeight="1">
      <c r="A17" s="4">
        <v>2</v>
      </c>
      <c r="B17" s="11"/>
      <c r="C17" s="11"/>
      <c r="D17" s="11"/>
      <c r="E17" s="11"/>
      <c r="F17" s="11"/>
      <c r="G17" s="11"/>
      <c r="H17" s="11"/>
      <c r="I17" s="242"/>
      <c r="J17" s="243"/>
      <c r="K17" s="244"/>
      <c r="L17" s="242"/>
      <c r="M17" s="243"/>
      <c r="N17" s="244"/>
      <c r="O17" s="11">
        <v>16</v>
      </c>
      <c r="P17" s="11"/>
      <c r="Q17" s="11"/>
      <c r="R17" s="242"/>
      <c r="S17" s="244"/>
      <c r="T17" s="11"/>
      <c r="U17" s="11"/>
      <c r="V17" s="242"/>
      <c r="W17" s="244"/>
      <c r="X17" s="136"/>
      <c r="Y17" s="177"/>
      <c r="Z17" s="254"/>
      <c r="AA17" s="255"/>
      <c r="AB17" s="207"/>
      <c r="AC17" s="208"/>
      <c r="AD17" s="263">
        <v>20</v>
      </c>
      <c r="AE17" s="264"/>
      <c r="AF17" s="43"/>
      <c r="AG17" s="219"/>
      <c r="AH17" s="221"/>
      <c r="AI17" s="43"/>
      <c r="AJ17" s="219"/>
      <c r="AK17" s="221"/>
      <c r="AL17" s="43"/>
      <c r="AM17" s="213"/>
      <c r="AN17" s="214"/>
      <c r="AO17" s="261"/>
      <c r="AP17" s="262"/>
      <c r="AQ17" s="219"/>
      <c r="AR17" s="221"/>
      <c r="AS17" s="219"/>
      <c r="AT17" s="220"/>
      <c r="AU17" s="221"/>
      <c r="AV17" s="11"/>
      <c r="AW17" s="11"/>
      <c r="AX17" s="242"/>
      <c r="AY17" s="244"/>
      <c r="AZ17" s="274"/>
      <c r="BA17" s="275"/>
      <c r="BB17" s="139"/>
      <c r="BC17" s="215"/>
      <c r="BD17" s="216"/>
      <c r="BE17" s="215"/>
      <c r="BF17" s="216"/>
      <c r="BG17" s="213"/>
      <c r="BH17" s="214"/>
      <c r="BI17" s="219"/>
      <c r="BJ17" s="221"/>
      <c r="BK17" s="213"/>
      <c r="BL17" s="214"/>
      <c r="BM17" s="209" t="s">
        <v>180</v>
      </c>
      <c r="BN17" s="210"/>
      <c r="BO17" s="30" t="s">
        <v>180</v>
      </c>
      <c r="BP17" s="209" t="s">
        <v>86</v>
      </c>
      <c r="BQ17" s="210"/>
      <c r="BR17" s="209" t="s">
        <v>86</v>
      </c>
      <c r="BS17" s="210"/>
      <c r="BT17" s="222"/>
      <c r="BU17" s="223"/>
      <c r="BV17" s="65"/>
      <c r="BW17" s="65"/>
      <c r="BX17" s="65"/>
      <c r="BY17" s="65"/>
      <c r="BZ17" s="65"/>
      <c r="CA17" s="65"/>
      <c r="CB17" s="65"/>
      <c r="CC17" s="65"/>
      <c r="CD17" s="3">
        <v>2</v>
      </c>
      <c r="CE17" s="41">
        <v>36</v>
      </c>
      <c r="CF17" s="4"/>
      <c r="CG17" s="4">
        <v>2</v>
      </c>
      <c r="CH17" s="4"/>
      <c r="CI17" s="41">
        <v>2</v>
      </c>
      <c r="CJ17" s="41">
        <v>2</v>
      </c>
      <c r="CK17" s="4"/>
      <c r="CL17" s="4"/>
      <c r="CM17" s="4"/>
      <c r="CN17" s="61">
        <v>10</v>
      </c>
      <c r="CO17" s="61">
        <f>SUM(CE17:CN17)</f>
        <v>52</v>
      </c>
    </row>
    <row r="18" spans="1:93" s="26" customFormat="1" ht="9" customHeight="1">
      <c r="A18" s="4">
        <v>3</v>
      </c>
      <c r="B18" s="43"/>
      <c r="C18" s="43"/>
      <c r="D18" s="43"/>
      <c r="E18" s="43"/>
      <c r="F18" s="43"/>
      <c r="G18" s="43"/>
      <c r="H18" s="11"/>
      <c r="I18" s="242"/>
      <c r="J18" s="243"/>
      <c r="K18" s="244"/>
      <c r="L18" s="242"/>
      <c r="M18" s="243"/>
      <c r="N18" s="244"/>
      <c r="O18" s="11">
        <v>16</v>
      </c>
      <c r="P18" s="43"/>
      <c r="Q18" s="43"/>
      <c r="R18" s="219"/>
      <c r="S18" s="221"/>
      <c r="T18" s="43"/>
      <c r="U18" s="63"/>
      <c r="V18" s="219"/>
      <c r="W18" s="221"/>
      <c r="X18" s="176"/>
      <c r="Y18" s="175"/>
      <c r="Z18" s="254"/>
      <c r="AA18" s="255"/>
      <c r="AB18" s="172"/>
      <c r="AC18" s="182"/>
      <c r="AD18" s="219">
        <v>13</v>
      </c>
      <c r="AE18" s="221"/>
      <c r="AF18" s="63"/>
      <c r="AG18" s="219"/>
      <c r="AH18" s="221"/>
      <c r="AI18" s="63"/>
      <c r="AJ18" s="213"/>
      <c r="AK18" s="214"/>
      <c r="AL18" s="63"/>
      <c r="AM18" s="219"/>
      <c r="AN18" s="221"/>
      <c r="AO18" s="252"/>
      <c r="AP18" s="253"/>
      <c r="AQ18" s="219"/>
      <c r="AR18" s="221"/>
      <c r="AS18" s="219"/>
      <c r="AT18" s="220"/>
      <c r="AU18" s="221"/>
      <c r="AV18" s="11"/>
      <c r="AW18" s="11"/>
      <c r="AX18" s="174"/>
      <c r="AY18" s="173" t="s">
        <v>235</v>
      </c>
      <c r="AZ18" s="209" t="s">
        <v>180</v>
      </c>
      <c r="BA18" s="210"/>
      <c r="BB18" s="153" t="s">
        <v>180</v>
      </c>
      <c r="BC18" s="217" t="s">
        <v>180</v>
      </c>
      <c r="BD18" s="218"/>
      <c r="BE18" s="173" t="s">
        <v>235</v>
      </c>
      <c r="BF18" s="171" t="s">
        <v>86</v>
      </c>
      <c r="BG18" s="209" t="s">
        <v>86</v>
      </c>
      <c r="BH18" s="210"/>
      <c r="BI18" s="209" t="s">
        <v>86</v>
      </c>
      <c r="BJ18" s="210"/>
      <c r="BK18" s="209" t="s">
        <v>86</v>
      </c>
      <c r="BL18" s="210"/>
      <c r="BM18" s="209" t="s">
        <v>86</v>
      </c>
      <c r="BN18" s="210"/>
      <c r="BO18" s="30" t="s">
        <v>86</v>
      </c>
      <c r="BP18" s="171" t="s">
        <v>86</v>
      </c>
      <c r="BQ18" s="138"/>
      <c r="BR18" s="222"/>
      <c r="BS18" s="223"/>
      <c r="BT18" s="211"/>
      <c r="BU18" s="212"/>
      <c r="BV18" s="65"/>
      <c r="BW18" s="65"/>
      <c r="BX18" s="65"/>
      <c r="BY18" s="65"/>
      <c r="BZ18" s="65"/>
      <c r="CA18" s="65"/>
      <c r="CB18" s="65"/>
      <c r="CC18" s="65"/>
      <c r="CD18" s="3">
        <v>3</v>
      </c>
      <c r="CE18" s="41">
        <v>29</v>
      </c>
      <c r="CF18" s="4"/>
      <c r="CG18" s="4">
        <v>2</v>
      </c>
      <c r="CH18" s="4"/>
      <c r="CI18" s="41">
        <v>4</v>
      </c>
      <c r="CJ18" s="41">
        <v>6</v>
      </c>
      <c r="CK18" s="4"/>
      <c r="CL18" s="4"/>
      <c r="CM18" s="4"/>
      <c r="CN18" s="61">
        <v>11</v>
      </c>
      <c r="CO18" s="61">
        <f>SUM(CE18:CN18)</f>
        <v>52</v>
      </c>
    </row>
    <row r="19" spans="1:93" ht="9" customHeight="1">
      <c r="A19" s="4">
        <v>4</v>
      </c>
      <c r="B19" s="62"/>
      <c r="C19" s="62"/>
      <c r="D19" s="62"/>
      <c r="E19" s="62"/>
      <c r="F19" s="62"/>
      <c r="G19" s="62"/>
      <c r="H19" s="62"/>
      <c r="I19" s="219"/>
      <c r="J19" s="220"/>
      <c r="K19" s="221"/>
      <c r="L19" s="219"/>
      <c r="M19" s="220"/>
      <c r="N19" s="221"/>
      <c r="O19" s="140">
        <v>11</v>
      </c>
      <c r="P19" s="140"/>
      <c r="Q19" s="67" t="s">
        <v>180</v>
      </c>
      <c r="R19" s="209" t="s">
        <v>86</v>
      </c>
      <c r="S19" s="210"/>
      <c r="T19" s="67" t="s">
        <v>86</v>
      </c>
      <c r="U19" s="67" t="s">
        <v>86</v>
      </c>
      <c r="V19" s="240" t="s">
        <v>86</v>
      </c>
      <c r="W19" s="241"/>
      <c r="X19" s="152"/>
      <c r="Y19" s="172"/>
      <c r="Z19" s="68"/>
      <c r="AA19" s="69"/>
      <c r="AB19" s="172"/>
      <c r="AC19" s="182"/>
      <c r="AD19" s="219">
        <v>8</v>
      </c>
      <c r="AE19" s="221"/>
      <c r="AF19" s="62"/>
      <c r="AG19" s="219"/>
      <c r="AH19" s="221"/>
      <c r="AI19" s="62"/>
      <c r="AJ19" s="219"/>
      <c r="AK19" s="221"/>
      <c r="AL19" s="140"/>
      <c r="AM19" s="219"/>
      <c r="AN19" s="221"/>
      <c r="AO19" s="170"/>
      <c r="AP19" s="67" t="s">
        <v>235</v>
      </c>
      <c r="AQ19" s="67" t="s">
        <v>235</v>
      </c>
      <c r="AR19" s="67" t="s">
        <v>199</v>
      </c>
      <c r="AS19" s="209" t="s">
        <v>86</v>
      </c>
      <c r="AT19" s="269"/>
      <c r="AU19" s="210"/>
      <c r="AV19" s="60" t="s">
        <v>86</v>
      </c>
      <c r="AW19" s="70" t="s">
        <v>86</v>
      </c>
      <c r="AX19" s="209" t="s">
        <v>86</v>
      </c>
      <c r="AY19" s="210"/>
      <c r="AZ19" s="70" t="s">
        <v>199</v>
      </c>
      <c r="BA19" s="71"/>
      <c r="BB19" s="60" t="s">
        <v>74</v>
      </c>
      <c r="BC19" s="209" t="s">
        <v>74</v>
      </c>
      <c r="BD19" s="210"/>
      <c r="BE19" s="209" t="s">
        <v>74</v>
      </c>
      <c r="BF19" s="210"/>
      <c r="BG19" s="209" t="s">
        <v>74</v>
      </c>
      <c r="BH19" s="210"/>
      <c r="BI19" s="224"/>
      <c r="BJ19" s="225"/>
      <c r="BK19" s="226"/>
      <c r="BL19" s="227"/>
      <c r="BM19" s="226"/>
      <c r="BN19" s="227"/>
      <c r="BO19" s="155"/>
      <c r="BP19" s="272"/>
      <c r="BQ19" s="273"/>
      <c r="BR19" s="270"/>
      <c r="BS19" s="271"/>
      <c r="BT19" s="242"/>
      <c r="BU19" s="244"/>
      <c r="BV19" s="3"/>
      <c r="BW19" s="3"/>
      <c r="BX19" s="3"/>
      <c r="BY19" s="3"/>
      <c r="BZ19" s="3"/>
      <c r="CA19" s="3"/>
      <c r="CB19" s="3"/>
      <c r="CC19" s="3"/>
      <c r="CD19" s="3">
        <v>4</v>
      </c>
      <c r="CE19" s="41">
        <v>19</v>
      </c>
      <c r="CF19" s="5"/>
      <c r="CG19" s="4">
        <v>1</v>
      </c>
      <c r="CH19" s="4"/>
      <c r="CI19" s="41">
        <v>2</v>
      </c>
      <c r="CJ19" s="41">
        <v>9</v>
      </c>
      <c r="CK19" s="4">
        <v>4</v>
      </c>
      <c r="CL19" s="4">
        <v>2</v>
      </c>
      <c r="CM19" s="4">
        <v>4</v>
      </c>
      <c r="CN19" s="61">
        <v>2</v>
      </c>
      <c r="CO19" s="61">
        <f>SUM(CE19:CN19)</f>
        <v>43</v>
      </c>
    </row>
    <row r="20" spans="1:93" ht="4.5" customHeight="1">
      <c r="A20" s="19"/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</row>
    <row r="21" spans="1:94" ht="9" customHeight="1">
      <c r="A21" s="19"/>
      <c r="B21" s="22"/>
      <c r="C21" s="23"/>
      <c r="D21" s="23" t="s">
        <v>75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19"/>
      <c r="CE21" s="45">
        <f>SUM(CE17:CE19)</f>
        <v>84</v>
      </c>
      <c r="CF21" s="45"/>
      <c r="CG21" s="45">
        <f>SUM(CG17:CG19)</f>
        <v>5</v>
      </c>
      <c r="CH21" s="45">
        <f>SUM(CH17:CH19)</f>
        <v>0</v>
      </c>
      <c r="CI21" s="154">
        <f>SUM(CI17:CI19)</f>
        <v>8</v>
      </c>
      <c r="CJ21" s="154">
        <v>17</v>
      </c>
      <c r="CK21" s="45">
        <f>SUM(CK17:CK19)</f>
        <v>4</v>
      </c>
      <c r="CL21" s="45">
        <f>SUM(CL17:CL19)</f>
        <v>2</v>
      </c>
      <c r="CM21" s="45">
        <f>SUM(CM17:CM19)</f>
        <v>4</v>
      </c>
      <c r="CN21" s="45">
        <v>23</v>
      </c>
      <c r="CO21" s="45">
        <f>SUM(CO17:CO19)</f>
        <v>147</v>
      </c>
      <c r="CP21" s="1" t="s">
        <v>164</v>
      </c>
    </row>
    <row r="22" spans="1:93" ht="9" customHeight="1">
      <c r="A22" s="24"/>
      <c r="B22" s="25" t="s">
        <v>76</v>
      </c>
      <c r="C22" s="23"/>
      <c r="D22" s="23"/>
      <c r="E22" s="19"/>
      <c r="F22" s="19"/>
      <c r="G22" s="23"/>
      <c r="H22" s="23"/>
      <c r="I22" s="23"/>
      <c r="J22" s="23"/>
      <c r="K22" s="23"/>
      <c r="L22" s="23"/>
      <c r="M22" s="23"/>
      <c r="N22" s="23"/>
      <c r="O22" s="23"/>
      <c r="P22" s="27"/>
      <c r="Q22" s="25" t="s">
        <v>78</v>
      </c>
      <c r="R22" s="25"/>
      <c r="S22" s="23"/>
      <c r="T22" s="23"/>
      <c r="U22" s="23"/>
      <c r="V22" s="23"/>
      <c r="W22" s="23"/>
      <c r="X22" s="23"/>
      <c r="Y22" s="23"/>
      <c r="Z22" s="19"/>
      <c r="AA22" s="19"/>
      <c r="AB22" s="19"/>
      <c r="AC22" s="19"/>
      <c r="AD22" s="19"/>
      <c r="AE22" s="23"/>
      <c r="AF22" s="23"/>
      <c r="AG22" s="23"/>
      <c r="AH22" s="23"/>
      <c r="AI22" s="19"/>
      <c r="AJ22" s="29" t="s">
        <v>74</v>
      </c>
      <c r="AK22" s="42"/>
      <c r="AL22" s="25" t="s">
        <v>80</v>
      </c>
      <c r="AM22" s="25"/>
      <c r="AN22" s="23"/>
      <c r="AO22" s="23"/>
      <c r="AP22" s="23"/>
      <c r="AQ22" s="23"/>
      <c r="AR22" s="21"/>
      <c r="AS22" s="21"/>
      <c r="AT22" s="21"/>
      <c r="AU22" s="21"/>
      <c r="AV22" s="21"/>
      <c r="AW22" s="21"/>
      <c r="AX22" s="21"/>
      <c r="AY22" s="21"/>
      <c r="AZ22" s="21"/>
      <c r="BA22" s="19"/>
      <c r="BB22" s="19"/>
      <c r="BC22" s="224"/>
      <c r="BD22" s="225"/>
      <c r="BE22" s="57"/>
      <c r="BF22" s="25" t="s">
        <v>116</v>
      </c>
      <c r="BG22" s="25"/>
      <c r="BH22" s="19"/>
      <c r="BI22" s="19"/>
      <c r="BJ22" s="21"/>
      <c r="BK22" s="21"/>
      <c r="BL22" s="21"/>
      <c r="BM22" s="21"/>
      <c r="BN22" s="19"/>
      <c r="BO22" s="19"/>
      <c r="BP22" s="21"/>
      <c r="BQ22" s="21"/>
      <c r="BR22" s="21"/>
      <c r="BS22" s="21"/>
      <c r="BT22" s="21"/>
      <c r="BU22" s="21"/>
      <c r="BV22" s="19"/>
      <c r="BW22" s="19"/>
      <c r="BX22" s="21"/>
      <c r="BY22" s="21"/>
      <c r="BZ22" s="28"/>
      <c r="CA22" s="25" t="s">
        <v>115</v>
      </c>
      <c r="CB22" s="21"/>
      <c r="CC22" s="21"/>
      <c r="CD22" s="19"/>
      <c r="CE22" s="19"/>
      <c r="CF22" s="19"/>
      <c r="CG22" s="19"/>
      <c r="CH22" s="19"/>
      <c r="CI22" s="19"/>
      <c r="CJ22" s="19"/>
      <c r="CK22" s="19"/>
      <c r="CL22" s="66"/>
      <c r="CM22" s="25" t="s">
        <v>79</v>
      </c>
      <c r="CN22" s="19"/>
      <c r="CO22" s="19"/>
    </row>
    <row r="23" spans="1:93" ht="4.5" customHeight="1">
      <c r="A23" s="19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58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</row>
    <row r="24" spans="1:93" ht="9" customHeight="1">
      <c r="A24" s="180"/>
      <c r="B24" s="25" t="s">
        <v>234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31" t="s">
        <v>180</v>
      </c>
      <c r="Q24" s="25" t="s">
        <v>236</v>
      </c>
      <c r="R24" s="25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259" t="s">
        <v>86</v>
      </c>
      <c r="BD24" s="260"/>
      <c r="BE24" s="59"/>
      <c r="BF24" s="25" t="s">
        <v>77</v>
      </c>
      <c r="BG24" s="25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84"/>
      <c r="CA24" s="25"/>
      <c r="CB24" s="19"/>
      <c r="CC24" s="19"/>
      <c r="CD24" s="19"/>
      <c r="CE24" s="19"/>
      <c r="CF24" s="44"/>
      <c r="CG24" s="25"/>
      <c r="CH24" s="19"/>
      <c r="CI24" s="19"/>
      <c r="CJ24" s="19"/>
      <c r="CK24" s="19"/>
      <c r="CL24" s="19"/>
      <c r="CM24" s="19"/>
      <c r="CN24" s="19"/>
      <c r="CO24" s="19"/>
    </row>
    <row r="25" spans="74:75" ht="12" customHeight="1">
      <c r="BV25" s="12"/>
      <c r="BW25" s="12"/>
    </row>
    <row r="26" ht="11.25" customHeight="1"/>
  </sheetData>
  <sheetProtection/>
  <mergeCells count="166">
    <mergeCell ref="CO6:CO15"/>
    <mergeCell ref="CI8:CI9"/>
    <mergeCell ref="CG6:CG9"/>
    <mergeCell ref="CM6:CM15"/>
    <mergeCell ref="CN6:CN15"/>
    <mergeCell ref="CL6:CL9"/>
    <mergeCell ref="CK8:CK15"/>
    <mergeCell ref="CJ8:CJ15"/>
    <mergeCell ref="CC8:CC15"/>
    <mergeCell ref="BK8:BL15"/>
    <mergeCell ref="BW8:BW15"/>
    <mergeCell ref="CD6:CD15"/>
    <mergeCell ref="BZ6:CC7"/>
    <mergeCell ref="BV6:BX7"/>
    <mergeCell ref="BM6:BS7"/>
    <mergeCell ref="BO8:BO15"/>
    <mergeCell ref="CF8:CF15"/>
    <mergeCell ref="CE6:CF7"/>
    <mergeCell ref="CH8:CH15"/>
    <mergeCell ref="AV8:AV9"/>
    <mergeCell ref="AG6:AH15"/>
    <mergeCell ref="AL8:AL15"/>
    <mergeCell ref="CE8:CE15"/>
    <mergeCell ref="CB8:CB15"/>
    <mergeCell ref="BV8:BV15"/>
    <mergeCell ref="AI6:AL7"/>
    <mergeCell ref="AI8:AI15"/>
    <mergeCell ref="BR8:BS9"/>
    <mergeCell ref="O8:O15"/>
    <mergeCell ref="L6:N15"/>
    <mergeCell ref="I8:K15"/>
    <mergeCell ref="AD8:AE15"/>
    <mergeCell ref="AB6:AF7"/>
    <mergeCell ref="Z6:AA15"/>
    <mergeCell ref="AB8:AC15"/>
    <mergeCell ref="AO6:AV7"/>
    <mergeCell ref="A6:A9"/>
    <mergeCell ref="B6:E7"/>
    <mergeCell ref="E8:E9"/>
    <mergeCell ref="T6:Y7"/>
    <mergeCell ref="G6:K7"/>
    <mergeCell ref="D8:D15"/>
    <mergeCell ref="H8:H15"/>
    <mergeCell ref="F6:F15"/>
    <mergeCell ref="O6:S7"/>
    <mergeCell ref="B8:B9"/>
    <mergeCell ref="C8:C9"/>
    <mergeCell ref="T8:T15"/>
    <mergeCell ref="Q8:Q9"/>
    <mergeCell ref="G8:G15"/>
    <mergeCell ref="U8:U15"/>
    <mergeCell ref="BR17:BS17"/>
    <mergeCell ref="BI8:BJ9"/>
    <mergeCell ref="BC6:BD15"/>
    <mergeCell ref="BE6:BL7"/>
    <mergeCell ref="AZ8:BA15"/>
    <mergeCell ref="AX6:BB7"/>
    <mergeCell ref="BG8:BH15"/>
    <mergeCell ref="BY6:BY15"/>
    <mergeCell ref="CA8:CA15"/>
    <mergeCell ref="BZ8:BZ15"/>
    <mergeCell ref="BR16:BS16"/>
    <mergeCell ref="BX8:BX9"/>
    <mergeCell ref="BP8:BQ15"/>
    <mergeCell ref="BT6:BU15"/>
    <mergeCell ref="BG16:BH16"/>
    <mergeCell ref="BC19:BD19"/>
    <mergeCell ref="BM17:BN17"/>
    <mergeCell ref="P8:P15"/>
    <mergeCell ref="R8:S15"/>
    <mergeCell ref="AZ17:BA17"/>
    <mergeCell ref="AS17:AU17"/>
    <mergeCell ref="AQ8:AR15"/>
    <mergeCell ref="AQ16:AR16"/>
    <mergeCell ref="X8:Y9"/>
    <mergeCell ref="AJ8:AK15"/>
    <mergeCell ref="R16:S16"/>
    <mergeCell ref="AF8:AF15"/>
    <mergeCell ref="AS19:AU19"/>
    <mergeCell ref="BR18:BS18"/>
    <mergeCell ref="BR19:BS19"/>
    <mergeCell ref="BT16:BU16"/>
    <mergeCell ref="BE19:BF19"/>
    <mergeCell ref="BT19:BU19"/>
    <mergeCell ref="BP19:BQ19"/>
    <mergeCell ref="BI16:BJ16"/>
    <mergeCell ref="BI17:BJ17"/>
    <mergeCell ref="BM16:BN16"/>
    <mergeCell ref="R18:S18"/>
    <mergeCell ref="AD17:AE17"/>
    <mergeCell ref="AG17:AH17"/>
    <mergeCell ref="CH6:CK7"/>
    <mergeCell ref="Z17:AA17"/>
    <mergeCell ref="AG18:AH18"/>
    <mergeCell ref="AJ18:AK18"/>
    <mergeCell ref="AJ16:AK16"/>
    <mergeCell ref="BC24:BD24"/>
    <mergeCell ref="BK18:BL18"/>
    <mergeCell ref="AO16:AP16"/>
    <mergeCell ref="AO17:AP17"/>
    <mergeCell ref="BC22:BD22"/>
    <mergeCell ref="AX8:AY15"/>
    <mergeCell ref="BE16:BF16"/>
    <mergeCell ref="BK17:BL17"/>
    <mergeCell ref="BK19:BL19"/>
    <mergeCell ref="BC16:BD16"/>
    <mergeCell ref="R19:S19"/>
    <mergeCell ref="L16:N16"/>
    <mergeCell ref="I19:K19"/>
    <mergeCell ref="AW6:AW15"/>
    <mergeCell ref="AM6:AN15"/>
    <mergeCell ref="I16:K16"/>
    <mergeCell ref="I17:K17"/>
    <mergeCell ref="R17:S17"/>
    <mergeCell ref="L18:N18"/>
    <mergeCell ref="AM16:AN16"/>
    <mergeCell ref="I18:K18"/>
    <mergeCell ref="AS8:AU15"/>
    <mergeCell ref="AD16:AE16"/>
    <mergeCell ref="AG16:AH16"/>
    <mergeCell ref="Z16:AA16"/>
    <mergeCell ref="V8:W9"/>
    <mergeCell ref="AO18:AP18"/>
    <mergeCell ref="Z18:AA18"/>
    <mergeCell ref="V17:W17"/>
    <mergeCell ref="V16:W16"/>
    <mergeCell ref="V19:W19"/>
    <mergeCell ref="L17:N17"/>
    <mergeCell ref="AM19:AN19"/>
    <mergeCell ref="AX19:AY19"/>
    <mergeCell ref="AX17:AY17"/>
    <mergeCell ref="AD18:AE18"/>
    <mergeCell ref="V18:W18"/>
    <mergeCell ref="AQ18:AR18"/>
    <mergeCell ref="AQ17:AR17"/>
    <mergeCell ref="L19:N19"/>
    <mergeCell ref="AJ17:AK17"/>
    <mergeCell ref="AO8:AP15"/>
    <mergeCell ref="BM8:BN15"/>
    <mergeCell ref="BB8:BB15"/>
    <mergeCell ref="BE8:BF15"/>
    <mergeCell ref="AX16:AY16"/>
    <mergeCell ref="AS16:AU16"/>
    <mergeCell ref="BE17:BF17"/>
    <mergeCell ref="AZ16:BA16"/>
    <mergeCell ref="BK16:BL16"/>
    <mergeCell ref="AG19:AH19"/>
    <mergeCell ref="AJ19:AK19"/>
    <mergeCell ref="BI19:BJ19"/>
    <mergeCell ref="BP17:BQ17"/>
    <mergeCell ref="AD19:AE19"/>
    <mergeCell ref="BM19:BN19"/>
    <mergeCell ref="AZ18:BA18"/>
    <mergeCell ref="AM18:AN18"/>
    <mergeCell ref="BG18:BH18"/>
    <mergeCell ref="BG19:BH19"/>
    <mergeCell ref="AB17:AC17"/>
    <mergeCell ref="BI18:BJ18"/>
    <mergeCell ref="BT18:BU18"/>
    <mergeCell ref="BG17:BH17"/>
    <mergeCell ref="BC17:BD17"/>
    <mergeCell ref="BC18:BD18"/>
    <mergeCell ref="AM17:AN17"/>
    <mergeCell ref="BM18:BN18"/>
    <mergeCell ref="AS18:AU18"/>
    <mergeCell ref="BT17:BU17"/>
  </mergeCells>
  <printOptions horizontalCentered="1"/>
  <pageMargins left="0.1968503937007874" right="0.2755905511811024" top="0.2755905511811024" bottom="0.3937007874015748" header="0" footer="0"/>
  <pageSetup fitToHeight="1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96"/>
  <sheetViews>
    <sheetView tabSelected="1" view="pageBreakPreview" zoomScale="172" zoomScaleNormal="120" zoomScaleSheetLayoutView="172" zoomScalePageLayoutView="0" workbookViewId="0" topLeftCell="A1">
      <pane ySplit="7" topLeftCell="A8" activePane="bottomLeft" state="frozen"/>
      <selection pane="topLeft" activeCell="A1" sqref="A1"/>
      <selection pane="bottomLeft" activeCell="E17" sqref="E17"/>
    </sheetView>
  </sheetViews>
  <sheetFormatPr defaultColWidth="9.00390625" defaultRowHeight="12.75"/>
  <cols>
    <col min="2" max="2" width="49.25390625" style="0" customWidth="1"/>
    <col min="3" max="3" width="11.375" style="0" customWidth="1"/>
    <col min="4" max="4" width="5.625" style="0" customWidth="1"/>
    <col min="5" max="5" width="4.75390625" style="0" customWidth="1"/>
    <col min="6" max="6" width="4.875" style="0" customWidth="1"/>
    <col min="7" max="7" width="4.375" style="0" hidden="1" customWidth="1"/>
    <col min="8" max="8" width="6.625" style="0" customWidth="1"/>
    <col min="9" max="9" width="6.375" style="0" customWidth="1"/>
    <col min="10" max="16" width="5.25390625" style="0" customWidth="1"/>
    <col min="17" max="17" width="5.75390625" style="0" customWidth="1"/>
    <col min="18" max="18" width="6.00390625" style="0" customWidth="1"/>
    <col min="19" max="19" width="4.00390625" style="0" customWidth="1"/>
    <col min="20" max="20" width="6.00390625" style="0" customWidth="1"/>
  </cols>
  <sheetData>
    <row r="1" spans="1:17" ht="16.5" customHeight="1">
      <c r="A1" s="309" t="s">
        <v>197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s="6" customFormat="1" ht="10.5" customHeight="1">
      <c r="A2" s="311" t="s">
        <v>63</v>
      </c>
      <c r="B2" s="312" t="s">
        <v>170</v>
      </c>
      <c r="C2" s="314" t="s">
        <v>128</v>
      </c>
      <c r="D2" s="315" t="s">
        <v>129</v>
      </c>
      <c r="E2" s="315"/>
      <c r="F2" s="315"/>
      <c r="G2" s="315"/>
      <c r="H2" s="315"/>
      <c r="I2" s="315"/>
      <c r="J2" s="315" t="s">
        <v>185</v>
      </c>
      <c r="K2" s="315"/>
      <c r="L2" s="315"/>
      <c r="M2" s="315"/>
      <c r="N2" s="315"/>
      <c r="O2" s="315"/>
      <c r="P2" s="315"/>
      <c r="Q2" s="315"/>
    </row>
    <row r="3" spans="1:17" s="6" customFormat="1" ht="9.75" customHeight="1">
      <c r="A3" s="311"/>
      <c r="B3" s="313"/>
      <c r="C3" s="314"/>
      <c r="D3" s="314" t="s">
        <v>171</v>
      </c>
      <c r="E3" s="302" t="s">
        <v>186</v>
      </c>
      <c r="F3" s="315" t="s">
        <v>130</v>
      </c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</row>
    <row r="4" spans="1:17" s="6" customFormat="1" ht="9" customHeight="1">
      <c r="A4" s="311"/>
      <c r="B4" s="313"/>
      <c r="C4" s="314"/>
      <c r="D4" s="314"/>
      <c r="E4" s="302"/>
      <c r="F4" s="314" t="s">
        <v>172</v>
      </c>
      <c r="G4" s="304"/>
      <c r="H4" s="304"/>
      <c r="I4" s="304"/>
      <c r="J4" s="300" t="s">
        <v>119</v>
      </c>
      <c r="K4" s="300"/>
      <c r="L4" s="300" t="s">
        <v>120</v>
      </c>
      <c r="M4" s="300"/>
      <c r="N4" s="300" t="s">
        <v>121</v>
      </c>
      <c r="O4" s="300"/>
      <c r="P4" s="300" t="s">
        <v>122</v>
      </c>
      <c r="Q4" s="300"/>
    </row>
    <row r="5" spans="1:17" s="6" customFormat="1" ht="12" customHeight="1">
      <c r="A5" s="311"/>
      <c r="B5" s="313"/>
      <c r="C5" s="314"/>
      <c r="D5" s="314"/>
      <c r="E5" s="302"/>
      <c r="F5" s="314"/>
      <c r="G5" s="301" t="s">
        <v>131</v>
      </c>
      <c r="H5" s="302" t="s">
        <v>187</v>
      </c>
      <c r="I5" s="303" t="s">
        <v>132</v>
      </c>
      <c r="J5" s="34" t="s">
        <v>133</v>
      </c>
      <c r="K5" s="34" t="s">
        <v>134</v>
      </c>
      <c r="L5" s="34" t="s">
        <v>135</v>
      </c>
      <c r="M5" s="34" t="s">
        <v>136</v>
      </c>
      <c r="N5" s="33" t="s">
        <v>137</v>
      </c>
      <c r="O5" s="33" t="s">
        <v>138</v>
      </c>
      <c r="P5" s="33" t="s">
        <v>139</v>
      </c>
      <c r="Q5" s="33" t="s">
        <v>140</v>
      </c>
    </row>
    <row r="6" spans="1:17" s="6" customFormat="1" ht="9.75" customHeight="1">
      <c r="A6" s="311"/>
      <c r="B6" s="313"/>
      <c r="C6" s="314"/>
      <c r="D6" s="314"/>
      <c r="E6" s="302"/>
      <c r="F6" s="314"/>
      <c r="G6" s="301"/>
      <c r="H6" s="302"/>
      <c r="I6" s="303"/>
      <c r="J6" s="5" t="s">
        <v>123</v>
      </c>
      <c r="K6" s="5" t="s">
        <v>123</v>
      </c>
      <c r="L6" s="5" t="s">
        <v>123</v>
      </c>
      <c r="M6" s="5" t="s">
        <v>123</v>
      </c>
      <c r="N6" s="5" t="s">
        <v>123</v>
      </c>
      <c r="O6" s="5" t="s">
        <v>123</v>
      </c>
      <c r="P6" s="5" t="s">
        <v>123</v>
      </c>
      <c r="Q6" s="5" t="s">
        <v>123</v>
      </c>
    </row>
    <row r="7" spans="1:17" s="6" customFormat="1" ht="27" customHeight="1">
      <c r="A7" s="311"/>
      <c r="B7" s="313"/>
      <c r="C7" s="314"/>
      <c r="D7" s="314"/>
      <c r="E7" s="302"/>
      <c r="F7" s="314"/>
      <c r="G7" s="301"/>
      <c r="H7" s="302"/>
      <c r="I7" s="303"/>
      <c r="J7" s="34">
        <v>16</v>
      </c>
      <c r="K7" s="34">
        <v>23</v>
      </c>
      <c r="L7" s="34">
        <v>16</v>
      </c>
      <c r="M7" s="34">
        <v>24</v>
      </c>
      <c r="N7" s="34">
        <v>16</v>
      </c>
      <c r="O7" s="34">
        <v>23</v>
      </c>
      <c r="P7" s="34">
        <v>16</v>
      </c>
      <c r="Q7" s="34">
        <v>14</v>
      </c>
    </row>
    <row r="8" spans="1:17" s="10" customFormat="1" ht="9.75" customHeight="1">
      <c r="A8" s="5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7</v>
      </c>
      <c r="I8" s="14" t="s">
        <v>188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</row>
    <row r="9" spans="1:17" s="10" customFormat="1" ht="9.75" customHeight="1">
      <c r="A9" s="119" t="s">
        <v>141</v>
      </c>
      <c r="B9" s="119" t="s">
        <v>142</v>
      </c>
      <c r="C9" s="109" t="s">
        <v>269</v>
      </c>
      <c r="D9" s="202">
        <f>D10+D19+D25</f>
        <v>2106</v>
      </c>
      <c r="E9" s="202">
        <f>E10+E19+E25</f>
        <v>702</v>
      </c>
      <c r="F9" s="110">
        <f>F10+F19+F25</f>
        <v>1404</v>
      </c>
      <c r="G9" s="110" t="e">
        <f>G10+G19</f>
        <v>#REF!</v>
      </c>
      <c r="H9" s="110">
        <f>H10+H19</f>
        <v>546</v>
      </c>
      <c r="I9" s="120"/>
      <c r="J9" s="110">
        <f>J10+J19+J25</f>
        <v>576</v>
      </c>
      <c r="K9" s="110">
        <f>K10+K19+K25</f>
        <v>828</v>
      </c>
      <c r="L9" s="110">
        <f aca="true" t="shared" si="0" ref="L9:Q9">L10+L19</f>
        <v>0</v>
      </c>
      <c r="M9" s="110">
        <f t="shared" si="0"/>
        <v>0</v>
      </c>
      <c r="N9" s="110">
        <f t="shared" si="0"/>
        <v>0</v>
      </c>
      <c r="O9" s="110">
        <f t="shared" si="0"/>
        <v>0</v>
      </c>
      <c r="P9" s="110">
        <f t="shared" si="0"/>
        <v>0</v>
      </c>
      <c r="Q9" s="110">
        <f t="shared" si="0"/>
        <v>0</v>
      </c>
    </row>
    <row r="10" spans="1:17" s="10" customFormat="1" ht="9.75" customHeight="1">
      <c r="A10" s="121" t="s">
        <v>241</v>
      </c>
      <c r="B10" s="121" t="s">
        <v>242</v>
      </c>
      <c r="C10" s="114" t="s">
        <v>273</v>
      </c>
      <c r="D10" s="203">
        <f>SUM(D11:D18)</f>
        <v>1263</v>
      </c>
      <c r="E10" s="203">
        <f>SUM(E11:E18)</f>
        <v>421</v>
      </c>
      <c r="F10" s="122">
        <f>SUM(F11:F18)</f>
        <v>842</v>
      </c>
      <c r="G10" s="122" t="e">
        <f>L10+#REF!</f>
        <v>#REF!</v>
      </c>
      <c r="H10" s="122">
        <f>SUM(H11:H18)</f>
        <v>444</v>
      </c>
      <c r="I10" s="122"/>
      <c r="J10" s="108">
        <f aca="true" t="shared" si="1" ref="J10:Q10">SUM(J11:J18)</f>
        <v>378</v>
      </c>
      <c r="K10" s="108">
        <f t="shared" si="1"/>
        <v>464</v>
      </c>
      <c r="L10" s="108">
        <f t="shared" si="1"/>
        <v>0</v>
      </c>
      <c r="M10" s="108">
        <f t="shared" si="1"/>
        <v>0</v>
      </c>
      <c r="N10" s="108">
        <f t="shared" si="1"/>
        <v>0</v>
      </c>
      <c r="O10" s="108">
        <f t="shared" si="1"/>
        <v>0</v>
      </c>
      <c r="P10" s="108">
        <f t="shared" si="1"/>
        <v>0</v>
      </c>
      <c r="Q10" s="108">
        <f t="shared" si="1"/>
        <v>0</v>
      </c>
    </row>
    <row r="11" spans="1:17" s="10" customFormat="1" ht="9.75" customHeight="1">
      <c r="A11" s="123" t="s">
        <v>243</v>
      </c>
      <c r="B11" s="123" t="s">
        <v>124</v>
      </c>
      <c r="C11" s="124" t="s">
        <v>227</v>
      </c>
      <c r="D11" s="53">
        <f>E11+F11</f>
        <v>117</v>
      </c>
      <c r="E11" s="53">
        <f>F11/2</f>
        <v>39</v>
      </c>
      <c r="F11" s="78">
        <v>78</v>
      </c>
      <c r="G11" s="78"/>
      <c r="H11" s="78">
        <v>26</v>
      </c>
      <c r="I11" s="79"/>
      <c r="J11" s="52">
        <v>32</v>
      </c>
      <c r="K11" s="134">
        <v>46</v>
      </c>
      <c r="L11" s="134"/>
      <c r="M11" s="134"/>
      <c r="N11" s="52"/>
      <c r="O11" s="52"/>
      <c r="P11" s="52"/>
      <c r="Q11" s="52"/>
    </row>
    <row r="12" spans="1:17" s="10" customFormat="1" ht="9.75" customHeight="1">
      <c r="A12" s="123" t="s">
        <v>244</v>
      </c>
      <c r="B12" s="123" t="s">
        <v>125</v>
      </c>
      <c r="C12" s="124" t="s">
        <v>228</v>
      </c>
      <c r="D12" s="53">
        <f aca="true" t="shared" si="2" ref="D12:D18">E12+F12</f>
        <v>175.5</v>
      </c>
      <c r="E12" s="53">
        <f aca="true" t="shared" si="3" ref="E12:E18">F12/2</f>
        <v>58.5</v>
      </c>
      <c r="F12" s="78">
        <v>117</v>
      </c>
      <c r="G12" s="78"/>
      <c r="H12" s="78">
        <v>40</v>
      </c>
      <c r="I12" s="79"/>
      <c r="J12" s="52">
        <v>48</v>
      </c>
      <c r="K12" s="134">
        <f aca="true" t="shared" si="4" ref="K12:K17">F12-J12</f>
        <v>69</v>
      </c>
      <c r="L12" s="134"/>
      <c r="M12" s="134"/>
      <c r="N12" s="52"/>
      <c r="O12" s="52"/>
      <c r="P12" s="52"/>
      <c r="Q12" s="52"/>
    </row>
    <row r="13" spans="1:17" s="10" customFormat="1" ht="9.75" customHeight="1">
      <c r="A13" s="123" t="s">
        <v>245</v>
      </c>
      <c r="B13" s="123" t="s">
        <v>67</v>
      </c>
      <c r="C13" s="124" t="s">
        <v>227</v>
      </c>
      <c r="D13" s="53">
        <f t="shared" si="2"/>
        <v>175.5</v>
      </c>
      <c r="E13" s="53">
        <f t="shared" si="3"/>
        <v>58.5</v>
      </c>
      <c r="F13" s="78">
        <v>117</v>
      </c>
      <c r="G13" s="78"/>
      <c r="H13" s="78">
        <v>117</v>
      </c>
      <c r="I13" s="79"/>
      <c r="J13" s="52">
        <v>48</v>
      </c>
      <c r="K13" s="134">
        <f t="shared" si="4"/>
        <v>69</v>
      </c>
      <c r="L13" s="134"/>
      <c r="M13" s="134"/>
      <c r="N13" s="52"/>
      <c r="O13" s="52"/>
      <c r="P13" s="52"/>
      <c r="Q13" s="52"/>
    </row>
    <row r="14" spans="1:17" s="10" customFormat="1" ht="9.75" customHeight="1">
      <c r="A14" s="123" t="s">
        <v>246</v>
      </c>
      <c r="B14" s="123" t="s">
        <v>240</v>
      </c>
      <c r="C14" s="124" t="s">
        <v>227</v>
      </c>
      <c r="D14" s="53">
        <f t="shared" si="2"/>
        <v>351</v>
      </c>
      <c r="E14" s="53">
        <f t="shared" si="3"/>
        <v>117</v>
      </c>
      <c r="F14" s="78">
        <v>234</v>
      </c>
      <c r="G14" s="78"/>
      <c r="H14" s="78">
        <v>82</v>
      </c>
      <c r="I14" s="79"/>
      <c r="J14" s="52">
        <v>96</v>
      </c>
      <c r="K14" s="134">
        <f t="shared" si="4"/>
        <v>138</v>
      </c>
      <c r="L14" s="134"/>
      <c r="M14" s="134"/>
      <c r="N14" s="52"/>
      <c r="O14" s="52"/>
      <c r="P14" s="52"/>
      <c r="Q14" s="52"/>
    </row>
    <row r="15" spans="1:17" s="10" customFormat="1" ht="9.75" customHeight="1">
      <c r="A15" s="123" t="s">
        <v>247</v>
      </c>
      <c r="B15" s="123" t="s">
        <v>89</v>
      </c>
      <c r="C15" s="124" t="s">
        <v>228</v>
      </c>
      <c r="D15" s="53">
        <f t="shared" si="2"/>
        <v>109.5</v>
      </c>
      <c r="E15" s="53">
        <f t="shared" si="3"/>
        <v>36.5</v>
      </c>
      <c r="F15" s="78">
        <v>73</v>
      </c>
      <c r="G15" s="78"/>
      <c r="H15" s="78">
        <v>30</v>
      </c>
      <c r="I15" s="79"/>
      <c r="J15" s="52">
        <v>32</v>
      </c>
      <c r="K15" s="134">
        <f t="shared" si="4"/>
        <v>41</v>
      </c>
      <c r="L15" s="134"/>
      <c r="M15" s="134"/>
      <c r="N15" s="52"/>
      <c r="O15" s="52"/>
      <c r="P15" s="52"/>
      <c r="Q15" s="52"/>
    </row>
    <row r="16" spans="1:17" s="10" customFormat="1" ht="9.75" customHeight="1">
      <c r="A16" s="123" t="s">
        <v>248</v>
      </c>
      <c r="B16" s="123" t="s">
        <v>68</v>
      </c>
      <c r="C16" s="124" t="s">
        <v>229</v>
      </c>
      <c r="D16" s="53">
        <f t="shared" si="2"/>
        <v>175.5</v>
      </c>
      <c r="E16" s="53">
        <f t="shared" si="3"/>
        <v>58.5</v>
      </c>
      <c r="F16" s="78">
        <v>117</v>
      </c>
      <c r="G16" s="78"/>
      <c r="H16" s="78">
        <v>113</v>
      </c>
      <c r="I16" s="79"/>
      <c r="J16" s="52">
        <v>48</v>
      </c>
      <c r="K16" s="134">
        <f t="shared" si="4"/>
        <v>69</v>
      </c>
      <c r="L16" s="134"/>
      <c r="M16" s="134"/>
      <c r="N16" s="52"/>
      <c r="O16" s="52"/>
      <c r="P16" s="52"/>
      <c r="Q16" s="52"/>
    </row>
    <row r="17" spans="1:17" s="10" customFormat="1" ht="9.75" customHeight="1">
      <c r="A17" s="123" t="s">
        <v>249</v>
      </c>
      <c r="B17" s="123" t="s">
        <v>126</v>
      </c>
      <c r="C17" s="124" t="s">
        <v>228</v>
      </c>
      <c r="D17" s="53">
        <f t="shared" si="2"/>
        <v>105</v>
      </c>
      <c r="E17" s="53">
        <f t="shared" si="3"/>
        <v>35</v>
      </c>
      <c r="F17" s="78">
        <v>70</v>
      </c>
      <c r="G17" s="78"/>
      <c r="H17" s="78">
        <v>18</v>
      </c>
      <c r="I17" s="79"/>
      <c r="J17" s="52">
        <v>38</v>
      </c>
      <c r="K17" s="134">
        <f t="shared" si="4"/>
        <v>32</v>
      </c>
      <c r="L17" s="134"/>
      <c r="M17" s="134"/>
      <c r="N17" s="52"/>
      <c r="O17" s="52"/>
      <c r="P17" s="52"/>
      <c r="Q17" s="52"/>
    </row>
    <row r="18" spans="1:17" s="10" customFormat="1" ht="9.75" customHeight="1">
      <c r="A18" s="123" t="s">
        <v>250</v>
      </c>
      <c r="B18" s="123" t="s">
        <v>239</v>
      </c>
      <c r="C18" s="125" t="s">
        <v>173</v>
      </c>
      <c r="D18" s="53">
        <f t="shared" si="2"/>
        <v>54</v>
      </c>
      <c r="E18" s="53">
        <f t="shared" si="3"/>
        <v>18</v>
      </c>
      <c r="F18" s="78">
        <v>36</v>
      </c>
      <c r="G18" s="78"/>
      <c r="H18" s="78">
        <v>18</v>
      </c>
      <c r="I18" s="79"/>
      <c r="J18" s="52">
        <v>36</v>
      </c>
      <c r="K18" s="134"/>
      <c r="L18" s="134"/>
      <c r="M18" s="134"/>
      <c r="N18" s="52"/>
      <c r="O18" s="52"/>
      <c r="P18" s="52"/>
      <c r="Q18" s="52"/>
    </row>
    <row r="19" spans="1:17" s="10" customFormat="1" ht="23.25" customHeight="1">
      <c r="A19" s="111" t="s">
        <v>251</v>
      </c>
      <c r="B19" s="194" t="s">
        <v>255</v>
      </c>
      <c r="C19" s="114" t="s">
        <v>266</v>
      </c>
      <c r="D19" s="126">
        <f>SUM(D20:D23)</f>
        <v>618</v>
      </c>
      <c r="E19" s="126">
        <f>SUM(E20:E23)</f>
        <v>206</v>
      </c>
      <c r="F19" s="108">
        <f>SUM(F20:F23)</f>
        <v>412</v>
      </c>
      <c r="G19" s="108" t="e">
        <f>L19+#REF!</f>
        <v>#REF!</v>
      </c>
      <c r="H19" s="108">
        <f>SUM(H20:H22)</f>
        <v>102</v>
      </c>
      <c r="I19" s="122"/>
      <c r="J19" s="108">
        <f>SUM(J20:J23)</f>
        <v>144</v>
      </c>
      <c r="K19" s="108">
        <f>SUM(K20:K23)</f>
        <v>268</v>
      </c>
      <c r="L19" s="108">
        <f aca="true" t="shared" si="5" ref="L19:Q19">SUM(L20:L22)</f>
        <v>0</v>
      </c>
      <c r="M19" s="108">
        <f t="shared" si="5"/>
        <v>0</v>
      </c>
      <c r="N19" s="108">
        <f t="shared" si="5"/>
        <v>0</v>
      </c>
      <c r="O19" s="108">
        <f t="shared" si="5"/>
        <v>0</v>
      </c>
      <c r="P19" s="108">
        <f t="shared" si="5"/>
        <v>0</v>
      </c>
      <c r="Q19" s="108">
        <f t="shared" si="5"/>
        <v>0</v>
      </c>
    </row>
    <row r="20" spans="1:17" s="10" customFormat="1" ht="10.5" customHeight="1">
      <c r="A20" s="123" t="s">
        <v>252</v>
      </c>
      <c r="B20" s="123" t="s">
        <v>256</v>
      </c>
      <c r="C20" s="124" t="s">
        <v>173</v>
      </c>
      <c r="D20" s="53">
        <f>E20+F20</f>
        <v>60</v>
      </c>
      <c r="E20" s="52">
        <f>F20/2</f>
        <v>20</v>
      </c>
      <c r="F20" s="78">
        <v>40</v>
      </c>
      <c r="G20" s="78"/>
      <c r="H20" s="78">
        <v>10</v>
      </c>
      <c r="I20" s="79"/>
      <c r="J20" s="52"/>
      <c r="K20" s="134">
        <v>40</v>
      </c>
      <c r="L20" s="134"/>
      <c r="M20" s="134"/>
      <c r="N20" s="52"/>
      <c r="O20" s="52"/>
      <c r="P20" s="52"/>
      <c r="Q20" s="52"/>
    </row>
    <row r="21" spans="1:17" s="10" customFormat="1" ht="11.25" customHeight="1">
      <c r="A21" s="123" t="s">
        <v>253</v>
      </c>
      <c r="B21" s="123" t="s">
        <v>238</v>
      </c>
      <c r="C21" s="124" t="s">
        <v>227</v>
      </c>
      <c r="D21" s="53">
        <f>E21+F21</f>
        <v>204</v>
      </c>
      <c r="E21" s="53">
        <f>F21/2</f>
        <v>68</v>
      </c>
      <c r="F21" s="78">
        <v>136</v>
      </c>
      <c r="G21" s="78"/>
      <c r="H21" s="78">
        <v>60</v>
      </c>
      <c r="I21" s="79"/>
      <c r="J21" s="52">
        <v>48</v>
      </c>
      <c r="K21" s="134">
        <f>F21-J21</f>
        <v>88</v>
      </c>
      <c r="L21" s="134"/>
      <c r="M21" s="134"/>
      <c r="N21" s="52"/>
      <c r="O21" s="52"/>
      <c r="P21" s="52"/>
      <c r="Q21" s="52"/>
    </row>
    <row r="22" spans="1:17" s="10" customFormat="1" ht="12" customHeight="1">
      <c r="A22" s="123" t="s">
        <v>254</v>
      </c>
      <c r="B22" s="123" t="s">
        <v>127</v>
      </c>
      <c r="C22" s="124" t="s">
        <v>228</v>
      </c>
      <c r="D22" s="53">
        <f>E22+F22</f>
        <v>195</v>
      </c>
      <c r="E22" s="53">
        <f>F22/2</f>
        <v>65</v>
      </c>
      <c r="F22" s="78">
        <v>130</v>
      </c>
      <c r="G22" s="78"/>
      <c r="H22" s="78">
        <v>32</v>
      </c>
      <c r="I22" s="79"/>
      <c r="J22" s="52">
        <v>48</v>
      </c>
      <c r="K22" s="134">
        <f>F22-J22</f>
        <v>82</v>
      </c>
      <c r="L22" s="134"/>
      <c r="M22" s="134"/>
      <c r="N22" s="52"/>
      <c r="O22" s="52"/>
      <c r="P22" s="52"/>
      <c r="Q22" s="52"/>
    </row>
    <row r="23" spans="1:17" s="10" customFormat="1" ht="13.5" customHeight="1">
      <c r="A23" s="123" t="s">
        <v>257</v>
      </c>
      <c r="B23" s="123" t="s">
        <v>258</v>
      </c>
      <c r="C23" s="124" t="s">
        <v>228</v>
      </c>
      <c r="D23" s="53">
        <f>E23+F23</f>
        <v>159</v>
      </c>
      <c r="E23" s="53">
        <f>F23/2</f>
        <v>53</v>
      </c>
      <c r="F23" s="78">
        <v>106</v>
      </c>
      <c r="G23" s="78"/>
      <c r="H23" s="78">
        <v>30</v>
      </c>
      <c r="I23" s="79"/>
      <c r="J23" s="52">
        <v>48</v>
      </c>
      <c r="K23" s="134">
        <f>F23-J23</f>
        <v>58</v>
      </c>
      <c r="L23" s="134"/>
      <c r="M23" s="134"/>
      <c r="N23" s="52"/>
      <c r="O23" s="52"/>
      <c r="P23" s="52"/>
      <c r="Q23" s="52"/>
    </row>
    <row r="24" spans="1:17" s="6" customFormat="1" ht="13.5" customHeight="1" hidden="1">
      <c r="A24" s="325" t="s">
        <v>194</v>
      </c>
      <c r="B24" s="325"/>
      <c r="C24" s="109" t="s">
        <v>195</v>
      </c>
      <c r="D24" s="110" t="e">
        <f>D29+D35+D38-D61-D62-#REF!-D68-#REF!-D74-D77-D83</f>
        <v>#REF!</v>
      </c>
      <c r="E24" s="110" t="e">
        <f>E29+E35+E38-E61-E62-#REF!-E68-#REF!-E74-E77-E83</f>
        <v>#REF!</v>
      </c>
      <c r="F24" s="110" t="e">
        <f>F29+F35+F38-F61-F62-#REF!-F68-#REF!-F74-F77-F83</f>
        <v>#REF!</v>
      </c>
      <c r="G24" s="110" t="e">
        <f>G29+G35+G38-G61-G62-#REF!-G68-#REF!-G74-G77-G83</f>
        <v>#REF!</v>
      </c>
      <c r="H24" s="110" t="e">
        <f>H29+H35+H38-H61-H62-#REF!-H68-#REF!-H74-H77-H83</f>
        <v>#REF!</v>
      </c>
      <c r="I24" s="110">
        <v>40</v>
      </c>
      <c r="J24" s="110"/>
      <c r="K24" s="110"/>
      <c r="L24" s="110" t="e">
        <f>L29+L35+L38-L61-L62-#REF!-L68-#REF!-L74-L77-L83</f>
        <v>#REF!</v>
      </c>
      <c r="M24" s="110" t="e">
        <f>M29+M35+M38-M61-M62-#REF!-M68-#REF!-M74-M77-M83</f>
        <v>#REF!</v>
      </c>
      <c r="N24" s="110" t="e">
        <f>N29+N35+N38-N61-N62-#REF!-N68-#REF!-N74-N77-N83</f>
        <v>#REF!</v>
      </c>
      <c r="O24" s="110" t="e">
        <f>O29+O35+O38-O61-O62-#REF!-O68-#REF!-O74-O77-O83</f>
        <v>#REF!</v>
      </c>
      <c r="P24" s="110" t="e">
        <f>P29+P35+P38-P61-P62-#REF!-P68-#REF!-P74-P77-P83</f>
        <v>#REF!</v>
      </c>
      <c r="Q24" s="110" t="e">
        <f>Q29+Q35+Q38-Q61-Q62-#REF!-Q68-#REF!-Q74-Q77-Q83</f>
        <v>#REF!</v>
      </c>
    </row>
    <row r="25" spans="1:17" s="10" customFormat="1" ht="18.75" customHeight="1">
      <c r="A25" s="111" t="s">
        <v>259</v>
      </c>
      <c r="B25" s="195" t="s">
        <v>260</v>
      </c>
      <c r="C25" s="114" t="s">
        <v>267</v>
      </c>
      <c r="D25" s="126">
        <f>SUM(D26:D28)</f>
        <v>225</v>
      </c>
      <c r="E25" s="126">
        <f>SUM(E26:E28)</f>
        <v>75</v>
      </c>
      <c r="F25" s="108">
        <f>SUM(F26:F28)</f>
        <v>150</v>
      </c>
      <c r="G25" s="108" t="e">
        <f>L25+#REF!</f>
        <v>#REF!</v>
      </c>
      <c r="H25" s="108">
        <f>SUM(H29:H31)</f>
        <v>358</v>
      </c>
      <c r="I25" s="122"/>
      <c r="J25" s="108">
        <f>J26+J27+J28</f>
        <v>54</v>
      </c>
      <c r="K25" s="108">
        <f>K26+K27+K28</f>
        <v>96</v>
      </c>
      <c r="L25" s="108">
        <f aca="true" t="shared" si="6" ref="L25:Q25">SUM(L29:L31)</f>
        <v>64</v>
      </c>
      <c r="M25" s="108">
        <f t="shared" si="6"/>
        <v>176</v>
      </c>
      <c r="N25" s="108">
        <f t="shared" si="6"/>
        <v>160</v>
      </c>
      <c r="O25" s="108">
        <f t="shared" si="6"/>
        <v>52</v>
      </c>
      <c r="P25" s="108">
        <f t="shared" si="6"/>
        <v>76</v>
      </c>
      <c r="Q25" s="108">
        <f t="shared" si="6"/>
        <v>60</v>
      </c>
    </row>
    <row r="26" spans="1:17" s="201" customFormat="1" ht="16.5" customHeight="1">
      <c r="A26" s="198" t="s">
        <v>261</v>
      </c>
      <c r="B26" s="197" t="s">
        <v>262</v>
      </c>
      <c r="C26" s="133" t="s">
        <v>173</v>
      </c>
      <c r="D26" s="199">
        <f>E26+F26</f>
        <v>90</v>
      </c>
      <c r="E26" s="199">
        <f>F26/2</f>
        <v>30</v>
      </c>
      <c r="F26" s="166">
        <v>60</v>
      </c>
      <c r="G26" s="166"/>
      <c r="H26" s="166">
        <v>10</v>
      </c>
      <c r="I26" s="200"/>
      <c r="J26" s="166">
        <v>14</v>
      </c>
      <c r="K26" s="166">
        <v>46</v>
      </c>
      <c r="L26" s="166"/>
      <c r="M26" s="166"/>
      <c r="N26" s="166"/>
      <c r="O26" s="166"/>
      <c r="P26" s="166"/>
      <c r="Q26" s="166"/>
    </row>
    <row r="27" spans="1:17" s="201" customFormat="1" ht="18.75" customHeight="1">
      <c r="A27" s="198" t="s">
        <v>263</v>
      </c>
      <c r="B27" s="197" t="s">
        <v>265</v>
      </c>
      <c r="C27" s="133" t="s">
        <v>173</v>
      </c>
      <c r="D27" s="199">
        <f>E27+F27</f>
        <v>75</v>
      </c>
      <c r="E27" s="199">
        <f>F27/2</f>
        <v>25</v>
      </c>
      <c r="F27" s="166">
        <v>50</v>
      </c>
      <c r="G27" s="166"/>
      <c r="H27" s="166">
        <v>10</v>
      </c>
      <c r="I27" s="200"/>
      <c r="J27" s="166">
        <v>40</v>
      </c>
      <c r="K27" s="166">
        <v>10</v>
      </c>
      <c r="L27" s="166"/>
      <c r="M27" s="166"/>
      <c r="N27" s="166"/>
      <c r="O27" s="166"/>
      <c r="P27" s="166"/>
      <c r="Q27" s="166"/>
    </row>
    <row r="28" spans="1:17" s="201" customFormat="1" ht="18.75" customHeight="1">
      <c r="A28" s="198" t="s">
        <v>264</v>
      </c>
      <c r="B28" s="197" t="s">
        <v>268</v>
      </c>
      <c r="C28" s="133" t="s">
        <v>173</v>
      </c>
      <c r="D28" s="199">
        <f>E28+F28</f>
        <v>60</v>
      </c>
      <c r="E28" s="199">
        <f>F28/2</f>
        <v>20</v>
      </c>
      <c r="F28" s="166">
        <v>40</v>
      </c>
      <c r="G28" s="166"/>
      <c r="H28" s="166">
        <v>10</v>
      </c>
      <c r="I28" s="200"/>
      <c r="J28" s="166"/>
      <c r="K28" s="166">
        <v>40</v>
      </c>
      <c r="L28" s="166"/>
      <c r="M28" s="166"/>
      <c r="N28" s="166"/>
      <c r="O28" s="166"/>
      <c r="P28" s="166"/>
      <c r="Q28" s="166"/>
    </row>
    <row r="29" spans="1:18" s="6" customFormat="1" ht="13.5" customHeight="1">
      <c r="A29" s="111" t="s">
        <v>70</v>
      </c>
      <c r="B29" s="113" t="s">
        <v>143</v>
      </c>
      <c r="C29" s="107" t="s">
        <v>231</v>
      </c>
      <c r="D29" s="165">
        <f>D30+D31+D32+D33+D34</f>
        <v>738</v>
      </c>
      <c r="E29" s="165">
        <f>E30+E31+E32+E33+E34</f>
        <v>246</v>
      </c>
      <c r="F29" s="165">
        <f>F30+F31+F32+F33+F34</f>
        <v>492</v>
      </c>
      <c r="G29" s="165" t="e">
        <f>G30+G31+G32+G33+G34</f>
        <v>#REF!</v>
      </c>
      <c r="H29" s="165">
        <f>H30+H31+H32+H33+H34</f>
        <v>344</v>
      </c>
      <c r="I29" s="108"/>
      <c r="J29" s="108">
        <f aca="true" t="shared" si="7" ref="J29:Q29">SUM(J30:J34)</f>
        <v>0</v>
      </c>
      <c r="K29" s="108">
        <f t="shared" si="7"/>
        <v>0</v>
      </c>
      <c r="L29" s="108">
        <f t="shared" si="7"/>
        <v>64</v>
      </c>
      <c r="M29" s="108">
        <f t="shared" si="7"/>
        <v>128</v>
      </c>
      <c r="N29" s="108">
        <f t="shared" si="7"/>
        <v>112</v>
      </c>
      <c r="O29" s="108">
        <f t="shared" si="7"/>
        <v>52</v>
      </c>
      <c r="P29" s="108">
        <f t="shared" si="7"/>
        <v>76</v>
      </c>
      <c r="Q29" s="108">
        <f t="shared" si="7"/>
        <v>60</v>
      </c>
      <c r="R29" s="50"/>
    </row>
    <row r="30" spans="1:18" s="6" customFormat="1" ht="9.75" customHeight="1">
      <c r="A30" s="81" t="s">
        <v>65</v>
      </c>
      <c r="B30" s="82" t="s">
        <v>81</v>
      </c>
      <c r="C30" s="124" t="s">
        <v>173</v>
      </c>
      <c r="D30" s="52">
        <f>E30+F30</f>
        <v>60</v>
      </c>
      <c r="E30" s="52">
        <v>12</v>
      </c>
      <c r="F30" s="78">
        <f>J30+K30+L30+M30+N30+O30+P30+Q30</f>
        <v>48</v>
      </c>
      <c r="G30" s="83" t="e">
        <f>#REF!-#REF!</f>
        <v>#REF!</v>
      </c>
      <c r="H30" s="83">
        <v>4</v>
      </c>
      <c r="I30" s="84"/>
      <c r="J30" s="52"/>
      <c r="K30" s="52"/>
      <c r="L30" s="52"/>
      <c r="M30" s="134"/>
      <c r="N30" s="134">
        <v>48</v>
      </c>
      <c r="O30" s="134"/>
      <c r="P30" s="134"/>
      <c r="Q30" s="134"/>
      <c r="R30" s="50"/>
    </row>
    <row r="31" spans="1:18" s="6" customFormat="1" ht="9.75" customHeight="1">
      <c r="A31" s="81" t="s">
        <v>72</v>
      </c>
      <c r="B31" s="196" t="s">
        <v>89</v>
      </c>
      <c r="C31" s="124" t="s">
        <v>173</v>
      </c>
      <c r="D31" s="52">
        <f>E31+F31</f>
        <v>60</v>
      </c>
      <c r="E31" s="52">
        <v>12</v>
      </c>
      <c r="F31" s="78">
        <f>J31+K31+L31+M31+N31+O31+P31+Q31</f>
        <v>48</v>
      </c>
      <c r="G31" s="83" t="e">
        <f>#REF!-#REF!</f>
        <v>#REF!</v>
      </c>
      <c r="H31" s="83">
        <v>10</v>
      </c>
      <c r="I31" s="84"/>
      <c r="J31" s="52"/>
      <c r="K31" s="52"/>
      <c r="L31" s="52"/>
      <c r="M31" s="134">
        <v>48</v>
      </c>
      <c r="N31" s="134"/>
      <c r="O31" s="134"/>
      <c r="P31" s="134"/>
      <c r="Q31" s="134"/>
      <c r="R31" s="50"/>
    </row>
    <row r="32" spans="1:122" s="7" customFormat="1" ht="9.75" customHeight="1">
      <c r="A32" s="81" t="s">
        <v>66</v>
      </c>
      <c r="B32" s="82" t="s">
        <v>67</v>
      </c>
      <c r="C32" s="124" t="s">
        <v>193</v>
      </c>
      <c r="D32" s="52">
        <f>E32+F32</f>
        <v>192</v>
      </c>
      <c r="E32" s="52">
        <v>24</v>
      </c>
      <c r="F32" s="78">
        <f>J32+K32+L32+M32+N32+O32+P32+Q32</f>
        <v>168</v>
      </c>
      <c r="G32" s="83" t="e">
        <f>#REF!-#REF!</f>
        <v>#REF!</v>
      </c>
      <c r="H32" s="83">
        <v>168</v>
      </c>
      <c r="I32" s="84"/>
      <c r="J32" s="52"/>
      <c r="K32" s="52"/>
      <c r="L32" s="52">
        <v>32</v>
      </c>
      <c r="M32" s="134">
        <v>40</v>
      </c>
      <c r="N32" s="134">
        <v>32</v>
      </c>
      <c r="O32" s="134">
        <v>26</v>
      </c>
      <c r="P32" s="134">
        <v>22</v>
      </c>
      <c r="Q32" s="134">
        <v>16</v>
      </c>
      <c r="R32" s="50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</row>
    <row r="33" spans="1:18" s="6" customFormat="1" ht="9.75" customHeight="1">
      <c r="A33" s="81" t="s">
        <v>82</v>
      </c>
      <c r="B33" s="82" t="s">
        <v>68</v>
      </c>
      <c r="C33" s="124" t="s">
        <v>192</v>
      </c>
      <c r="D33" s="52">
        <f>E33+F33</f>
        <v>336</v>
      </c>
      <c r="E33" s="52">
        <v>168</v>
      </c>
      <c r="F33" s="78">
        <f>J33+K33+L33+M33+N33+O33+P33+Q33</f>
        <v>168</v>
      </c>
      <c r="G33" s="83" t="e">
        <f>#REF!-#REF!</f>
        <v>#REF!</v>
      </c>
      <c r="H33" s="83">
        <v>156</v>
      </c>
      <c r="I33" s="84"/>
      <c r="J33" s="52"/>
      <c r="K33" s="52"/>
      <c r="L33" s="52">
        <v>32</v>
      </c>
      <c r="M33" s="134">
        <v>40</v>
      </c>
      <c r="N33" s="134">
        <v>32</v>
      </c>
      <c r="O33" s="134">
        <v>26</v>
      </c>
      <c r="P33" s="134">
        <v>22</v>
      </c>
      <c r="Q33" s="134">
        <v>16</v>
      </c>
      <c r="R33" s="50"/>
    </row>
    <row r="34" spans="1:18" s="6" customFormat="1" ht="9.75" customHeight="1">
      <c r="A34" s="178" t="s">
        <v>83</v>
      </c>
      <c r="B34" s="163" t="s">
        <v>181</v>
      </c>
      <c r="C34" s="124" t="s">
        <v>228</v>
      </c>
      <c r="D34" s="52">
        <f>E34+F34</f>
        <v>90</v>
      </c>
      <c r="E34" s="52">
        <f>F34/2</f>
        <v>30</v>
      </c>
      <c r="F34" s="78">
        <f>J34+K34+L34+M34+N34+O34+P34+Q34</f>
        <v>60</v>
      </c>
      <c r="G34" s="83" t="e">
        <f>#REF!-#REF!</f>
        <v>#REF!</v>
      </c>
      <c r="H34" s="83">
        <v>6</v>
      </c>
      <c r="I34" s="84"/>
      <c r="J34" s="52"/>
      <c r="K34" s="52"/>
      <c r="L34" s="52"/>
      <c r="M34" s="134"/>
      <c r="N34" s="134"/>
      <c r="O34" s="134"/>
      <c r="P34" s="134">
        <v>32</v>
      </c>
      <c r="Q34" s="134">
        <v>28</v>
      </c>
      <c r="R34" s="75"/>
    </row>
    <row r="35" spans="1:122" s="8" customFormat="1" ht="13.5" customHeight="1">
      <c r="A35" s="97" t="s">
        <v>71</v>
      </c>
      <c r="B35" s="98" t="s">
        <v>144</v>
      </c>
      <c r="C35" s="107" t="s">
        <v>232</v>
      </c>
      <c r="D35" s="185">
        <f>D36+D37</f>
        <v>342</v>
      </c>
      <c r="E35" s="185">
        <f>E36+E37</f>
        <v>114</v>
      </c>
      <c r="F35" s="185">
        <f>F36+F37</f>
        <v>228</v>
      </c>
      <c r="G35" s="185">
        <f>G36+G37</f>
        <v>0</v>
      </c>
      <c r="H35" s="185">
        <f>H36+H37</f>
        <v>52</v>
      </c>
      <c r="I35" s="186"/>
      <c r="J35" s="96">
        <f aca="true" t="shared" si="8" ref="J35:Q35">SUM(J36:J37)</f>
        <v>0</v>
      </c>
      <c r="K35" s="96">
        <f t="shared" si="8"/>
        <v>0</v>
      </c>
      <c r="L35" s="96">
        <f t="shared" si="8"/>
        <v>32</v>
      </c>
      <c r="M35" s="96">
        <f t="shared" si="8"/>
        <v>134</v>
      </c>
      <c r="N35" s="96">
        <f t="shared" si="8"/>
        <v>62</v>
      </c>
      <c r="O35" s="96">
        <f t="shared" si="8"/>
        <v>0</v>
      </c>
      <c r="P35" s="96">
        <f t="shared" si="8"/>
        <v>0</v>
      </c>
      <c r="Q35" s="96">
        <f t="shared" si="8"/>
        <v>0</v>
      </c>
      <c r="R35" s="6"/>
      <c r="S35" s="6"/>
      <c r="T35" s="77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</row>
    <row r="36" spans="1:122" s="7" customFormat="1" ht="9.75" customHeight="1">
      <c r="A36" s="81" t="s">
        <v>69</v>
      </c>
      <c r="B36" s="82" t="s">
        <v>200</v>
      </c>
      <c r="C36" s="124" t="s">
        <v>227</v>
      </c>
      <c r="D36" s="52">
        <f>E36+F36</f>
        <v>228</v>
      </c>
      <c r="E36" s="52">
        <f>F36/2</f>
        <v>76</v>
      </c>
      <c r="F36" s="78">
        <f>J36+K36+L36+M36+N36+O36+P36+Q36</f>
        <v>152</v>
      </c>
      <c r="G36" s="159"/>
      <c r="H36" s="166">
        <v>42</v>
      </c>
      <c r="I36" s="84"/>
      <c r="J36" s="134"/>
      <c r="K36" s="134"/>
      <c r="L36" s="134"/>
      <c r="M36" s="134">
        <v>90</v>
      </c>
      <c r="N36" s="134">
        <v>62</v>
      </c>
      <c r="O36" s="52"/>
      <c r="P36" s="52"/>
      <c r="Q36" s="52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</row>
    <row r="37" spans="1:122" s="7" customFormat="1" ht="9.75" customHeight="1">
      <c r="A37" s="81" t="s">
        <v>84</v>
      </c>
      <c r="B37" s="82" t="s">
        <v>201</v>
      </c>
      <c r="C37" s="124" t="s">
        <v>228</v>
      </c>
      <c r="D37" s="52">
        <f>E37+F37</f>
        <v>114</v>
      </c>
      <c r="E37" s="52">
        <f>F37/2</f>
        <v>38</v>
      </c>
      <c r="F37" s="78">
        <f>J37+K37+L37+M37+N37+O37+P37+Q37</f>
        <v>76</v>
      </c>
      <c r="G37" s="159"/>
      <c r="H37" s="166">
        <v>10</v>
      </c>
      <c r="I37" s="84"/>
      <c r="J37" s="134"/>
      <c r="K37" s="134"/>
      <c r="L37" s="134">
        <v>32</v>
      </c>
      <c r="M37" s="134">
        <v>44</v>
      </c>
      <c r="N37" s="134"/>
      <c r="O37" s="52"/>
      <c r="P37" s="52"/>
      <c r="Q37" s="52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</row>
    <row r="38" spans="1:122" s="7" customFormat="1" ht="9.75" customHeight="1">
      <c r="A38" s="93" t="s">
        <v>90</v>
      </c>
      <c r="B38" s="112" t="s">
        <v>91</v>
      </c>
      <c r="C38" s="91" t="s">
        <v>272</v>
      </c>
      <c r="D38" s="94">
        <f aca="true" t="shared" si="9" ref="D38:I38">D56+D39</f>
        <v>4356</v>
      </c>
      <c r="E38" s="94">
        <f t="shared" si="9"/>
        <v>1152</v>
      </c>
      <c r="F38" s="94">
        <f t="shared" si="9"/>
        <v>3204</v>
      </c>
      <c r="G38" s="94">
        <f t="shared" si="9"/>
        <v>0</v>
      </c>
      <c r="H38" s="94">
        <f t="shared" si="9"/>
        <v>1004</v>
      </c>
      <c r="I38" s="94">
        <f t="shared" si="9"/>
        <v>60</v>
      </c>
      <c r="J38" s="92">
        <f aca="true" t="shared" si="10" ref="J38:Q38">J56+J39</f>
        <v>0</v>
      </c>
      <c r="K38" s="92">
        <f t="shared" si="10"/>
        <v>0</v>
      </c>
      <c r="L38" s="92">
        <f t="shared" si="10"/>
        <v>480</v>
      </c>
      <c r="M38" s="92">
        <f t="shared" si="10"/>
        <v>602</v>
      </c>
      <c r="N38" s="92">
        <f t="shared" si="10"/>
        <v>402</v>
      </c>
      <c r="O38" s="92">
        <f t="shared" si="10"/>
        <v>776</v>
      </c>
      <c r="P38" s="92">
        <f t="shared" si="10"/>
        <v>500</v>
      </c>
      <c r="Q38" s="92">
        <f t="shared" si="10"/>
        <v>444</v>
      </c>
      <c r="R38" s="72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</row>
    <row r="39" spans="1:122" s="7" customFormat="1" ht="9.75" customHeight="1">
      <c r="A39" s="97" t="s">
        <v>92</v>
      </c>
      <c r="B39" s="98" t="s">
        <v>198</v>
      </c>
      <c r="C39" s="114" t="s">
        <v>270</v>
      </c>
      <c r="D39" s="95">
        <f>SUM(D40:D53)</f>
        <v>1887</v>
      </c>
      <c r="E39" s="95">
        <f>SUM(E40:E53)</f>
        <v>629</v>
      </c>
      <c r="F39" s="95">
        <f>SUM(F40:F53)</f>
        <v>1258</v>
      </c>
      <c r="G39" s="95">
        <f>SUM(G40:G53)</f>
        <v>0</v>
      </c>
      <c r="H39" s="95">
        <f>SUM(H40:H53)</f>
        <v>516</v>
      </c>
      <c r="I39" s="99"/>
      <c r="J39" s="96">
        <f aca="true" t="shared" si="11" ref="J39:Q39">SUM(J40:J54)</f>
        <v>0</v>
      </c>
      <c r="K39" s="96">
        <f t="shared" si="11"/>
        <v>0</v>
      </c>
      <c r="L39" s="96">
        <f t="shared" si="11"/>
        <v>454</v>
      </c>
      <c r="M39" s="96">
        <f t="shared" si="11"/>
        <v>298</v>
      </c>
      <c r="N39" s="96">
        <f t="shared" si="11"/>
        <v>338</v>
      </c>
      <c r="O39" s="96">
        <f t="shared" si="11"/>
        <v>168</v>
      </c>
      <c r="P39" s="96">
        <f t="shared" si="11"/>
        <v>0</v>
      </c>
      <c r="Q39" s="96">
        <f t="shared" si="11"/>
        <v>0</v>
      </c>
      <c r="R39" s="72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</row>
    <row r="40" spans="1:122" s="7" customFormat="1" ht="9.75" customHeight="1">
      <c r="A40" s="81" t="s">
        <v>93</v>
      </c>
      <c r="B40" s="163" t="s">
        <v>202</v>
      </c>
      <c r="C40" s="124" t="s">
        <v>228</v>
      </c>
      <c r="D40" s="52">
        <f>E40+F40</f>
        <v>109.5</v>
      </c>
      <c r="E40" s="52">
        <f>F40/2</f>
        <v>36.5</v>
      </c>
      <c r="F40" s="78">
        <f>J40+K40+L40+M40+N40+O40+P40+Q40</f>
        <v>73</v>
      </c>
      <c r="G40" s="80"/>
      <c r="H40" s="83">
        <v>20</v>
      </c>
      <c r="I40" s="84"/>
      <c r="J40" s="134"/>
      <c r="K40" s="134"/>
      <c r="L40" s="134">
        <v>32</v>
      </c>
      <c r="M40" s="134">
        <v>41</v>
      </c>
      <c r="N40" s="134"/>
      <c r="O40" s="134"/>
      <c r="P40" s="134"/>
      <c r="Q40" s="134"/>
      <c r="R40" s="73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</row>
    <row r="41" spans="1:122" s="9" customFormat="1" ht="9.75" customHeight="1">
      <c r="A41" s="81" t="s">
        <v>94</v>
      </c>
      <c r="B41" s="205" t="s">
        <v>210</v>
      </c>
      <c r="C41" s="124" t="s">
        <v>228</v>
      </c>
      <c r="D41" s="52">
        <f aca="true" t="shared" si="12" ref="D41:D49">E41+F41</f>
        <v>108</v>
      </c>
      <c r="E41" s="52">
        <f aca="true" t="shared" si="13" ref="E41:E49">F41/2</f>
        <v>36</v>
      </c>
      <c r="F41" s="78">
        <f>J41+K41+L41+M41+N41+O41+P41+Q41</f>
        <v>72</v>
      </c>
      <c r="G41" s="80"/>
      <c r="H41" s="161">
        <v>16</v>
      </c>
      <c r="I41" s="84"/>
      <c r="J41" s="134"/>
      <c r="K41" s="134"/>
      <c r="L41" s="134">
        <v>34</v>
      </c>
      <c r="M41" s="134">
        <v>38</v>
      </c>
      <c r="N41" s="134"/>
      <c r="O41" s="134"/>
      <c r="P41" s="134"/>
      <c r="Q41" s="134"/>
      <c r="R41" s="73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</row>
    <row r="42" spans="1:122" s="7" customFormat="1" ht="10.5" customHeight="1">
      <c r="A42" s="81" t="s">
        <v>95</v>
      </c>
      <c r="B42" s="164" t="s">
        <v>203</v>
      </c>
      <c r="C42" s="124" t="s">
        <v>227</v>
      </c>
      <c r="D42" s="52">
        <f t="shared" si="12"/>
        <v>174</v>
      </c>
      <c r="E42" s="52">
        <f t="shared" si="13"/>
        <v>58</v>
      </c>
      <c r="F42" s="78">
        <f aca="true" t="shared" si="14" ref="F42:F53">J42+K42+L42+M42+N42+O42+P42+Q42</f>
        <v>116</v>
      </c>
      <c r="G42" s="160"/>
      <c r="H42" s="166">
        <v>40</v>
      </c>
      <c r="I42" s="84"/>
      <c r="J42" s="134"/>
      <c r="K42" s="134"/>
      <c r="L42" s="134">
        <v>84</v>
      </c>
      <c r="M42" s="134">
        <v>32</v>
      </c>
      <c r="N42" s="134"/>
      <c r="O42" s="134"/>
      <c r="P42" s="134"/>
      <c r="Q42" s="134"/>
      <c r="R42" s="73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</row>
    <row r="43" spans="1:122" s="7" customFormat="1" ht="9.75" customHeight="1">
      <c r="A43" s="81" t="s">
        <v>96</v>
      </c>
      <c r="B43" s="164" t="s">
        <v>204</v>
      </c>
      <c r="C43" s="124" t="s">
        <v>227</v>
      </c>
      <c r="D43" s="52">
        <f t="shared" si="12"/>
        <v>180</v>
      </c>
      <c r="E43" s="52">
        <f t="shared" si="13"/>
        <v>60</v>
      </c>
      <c r="F43" s="78">
        <f t="shared" si="14"/>
        <v>120</v>
      </c>
      <c r="G43" s="160"/>
      <c r="H43" s="166">
        <v>30</v>
      </c>
      <c r="I43" s="84"/>
      <c r="J43" s="134"/>
      <c r="K43" s="134"/>
      <c r="L43" s="134">
        <v>56</v>
      </c>
      <c r="M43" s="134">
        <v>64</v>
      </c>
      <c r="N43" s="134"/>
      <c r="O43" s="134"/>
      <c r="P43" s="134"/>
      <c r="Q43" s="134"/>
      <c r="R43" s="73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</row>
    <row r="44" spans="1:18" s="6" customFormat="1" ht="9.75" customHeight="1">
      <c r="A44" s="81" t="s">
        <v>97</v>
      </c>
      <c r="B44" s="164" t="s">
        <v>205</v>
      </c>
      <c r="C44" s="124" t="s">
        <v>230</v>
      </c>
      <c r="D44" s="52">
        <f t="shared" si="12"/>
        <v>285</v>
      </c>
      <c r="E44" s="52">
        <f t="shared" si="13"/>
        <v>95</v>
      </c>
      <c r="F44" s="169">
        <f t="shared" si="14"/>
        <v>190</v>
      </c>
      <c r="G44" s="160"/>
      <c r="H44" s="166">
        <v>70</v>
      </c>
      <c r="I44" s="52"/>
      <c r="J44" s="134"/>
      <c r="K44" s="134"/>
      <c r="L44" s="134">
        <v>64</v>
      </c>
      <c r="M44" s="134">
        <v>62</v>
      </c>
      <c r="N44" s="134">
        <v>64</v>
      </c>
      <c r="O44" s="134"/>
      <c r="P44" s="134"/>
      <c r="Q44" s="134"/>
      <c r="R44" s="73"/>
    </row>
    <row r="45" spans="1:18" s="6" customFormat="1" ht="9.75" customHeight="1">
      <c r="A45" s="81" t="s">
        <v>98</v>
      </c>
      <c r="B45" s="164" t="s">
        <v>206</v>
      </c>
      <c r="C45" s="124" t="s">
        <v>173</v>
      </c>
      <c r="D45" s="52">
        <f t="shared" si="12"/>
        <v>91.5</v>
      </c>
      <c r="E45" s="52">
        <f t="shared" si="13"/>
        <v>30.5</v>
      </c>
      <c r="F45" s="169">
        <f t="shared" si="14"/>
        <v>61</v>
      </c>
      <c r="G45" s="80"/>
      <c r="H45" s="166">
        <v>14</v>
      </c>
      <c r="I45" s="52"/>
      <c r="J45" s="134"/>
      <c r="K45" s="134"/>
      <c r="L45" s="134"/>
      <c r="M45" s="134">
        <v>61</v>
      </c>
      <c r="N45" s="134"/>
      <c r="O45" s="134"/>
      <c r="P45" s="134"/>
      <c r="Q45" s="134"/>
      <c r="R45" s="73"/>
    </row>
    <row r="46" spans="1:18" s="6" customFormat="1" ht="9.75" customHeight="1">
      <c r="A46" s="81" t="s">
        <v>99</v>
      </c>
      <c r="B46" s="204" t="s">
        <v>207</v>
      </c>
      <c r="C46" s="124" t="s">
        <v>174</v>
      </c>
      <c r="D46" s="52">
        <f t="shared" si="12"/>
        <v>108</v>
      </c>
      <c r="E46" s="52">
        <f t="shared" si="13"/>
        <v>36</v>
      </c>
      <c r="F46" s="78">
        <f t="shared" si="14"/>
        <v>72</v>
      </c>
      <c r="G46" s="160"/>
      <c r="H46" s="166">
        <v>26</v>
      </c>
      <c r="I46" s="52"/>
      <c r="J46" s="134"/>
      <c r="K46" s="134"/>
      <c r="L46" s="134">
        <v>72</v>
      </c>
      <c r="M46" s="134"/>
      <c r="N46" s="134"/>
      <c r="O46" s="134"/>
      <c r="P46" s="134"/>
      <c r="Q46" s="134"/>
      <c r="R46" s="73"/>
    </row>
    <row r="47" spans="1:18" s="6" customFormat="1" ht="9.75" customHeight="1">
      <c r="A47" s="81" t="s">
        <v>100</v>
      </c>
      <c r="B47" s="164" t="s">
        <v>208</v>
      </c>
      <c r="C47" s="124" t="s">
        <v>174</v>
      </c>
      <c r="D47" s="52">
        <f t="shared" si="12"/>
        <v>168</v>
      </c>
      <c r="E47" s="52">
        <f t="shared" si="13"/>
        <v>56</v>
      </c>
      <c r="F47" s="78">
        <f t="shared" si="14"/>
        <v>112</v>
      </c>
      <c r="G47" s="80"/>
      <c r="H47" s="166">
        <v>110</v>
      </c>
      <c r="I47" s="52"/>
      <c r="J47" s="134"/>
      <c r="K47" s="134"/>
      <c r="L47" s="134">
        <v>112</v>
      </c>
      <c r="M47" s="134"/>
      <c r="N47" s="134"/>
      <c r="O47" s="134"/>
      <c r="P47" s="134"/>
      <c r="Q47" s="134"/>
      <c r="R47" s="73"/>
    </row>
    <row r="48" spans="1:18" s="6" customFormat="1" ht="21" customHeight="1">
      <c r="A48" s="81" t="s">
        <v>101</v>
      </c>
      <c r="B48" s="168" t="s">
        <v>209</v>
      </c>
      <c r="C48" s="124" t="s">
        <v>173</v>
      </c>
      <c r="D48" s="52">
        <f t="shared" si="12"/>
        <v>72</v>
      </c>
      <c r="E48" s="52">
        <f t="shared" si="13"/>
        <v>24</v>
      </c>
      <c r="F48" s="134">
        <f t="shared" si="14"/>
        <v>48</v>
      </c>
      <c r="G48" s="160"/>
      <c r="H48" s="166">
        <v>14</v>
      </c>
      <c r="I48" s="52"/>
      <c r="J48" s="134"/>
      <c r="K48" s="134"/>
      <c r="L48" s="134"/>
      <c r="M48" s="134"/>
      <c r="N48" s="134">
        <v>48</v>
      </c>
      <c r="O48" s="134"/>
      <c r="P48" s="134"/>
      <c r="Q48" s="134"/>
      <c r="R48" s="90"/>
    </row>
    <row r="49" spans="1:18" s="6" customFormat="1" ht="9.75" customHeight="1">
      <c r="A49" s="81" t="s">
        <v>113</v>
      </c>
      <c r="B49" s="164" t="s">
        <v>85</v>
      </c>
      <c r="C49" s="124" t="s">
        <v>228</v>
      </c>
      <c r="D49" s="52">
        <f t="shared" si="12"/>
        <v>102</v>
      </c>
      <c r="E49" s="52">
        <f t="shared" si="13"/>
        <v>34</v>
      </c>
      <c r="F49" s="78">
        <f t="shared" si="14"/>
        <v>68</v>
      </c>
      <c r="G49" s="80"/>
      <c r="H49" s="83">
        <v>20</v>
      </c>
      <c r="I49" s="52"/>
      <c r="J49" s="134"/>
      <c r="K49" s="134"/>
      <c r="L49" s="134"/>
      <c r="M49" s="134"/>
      <c r="N49" s="134">
        <v>32</v>
      </c>
      <c r="O49" s="134">
        <v>36</v>
      </c>
      <c r="P49" s="134"/>
      <c r="Q49" s="134"/>
      <c r="R49" s="90"/>
    </row>
    <row r="50" spans="1:18" s="6" customFormat="1" ht="9.75" customHeight="1">
      <c r="A50" s="81" t="s">
        <v>114</v>
      </c>
      <c r="B50" s="82" t="s">
        <v>221</v>
      </c>
      <c r="C50" s="124" t="s">
        <v>228</v>
      </c>
      <c r="D50" s="52">
        <f>E50+F50</f>
        <v>120</v>
      </c>
      <c r="E50" s="52">
        <f>F50/2</f>
        <v>40</v>
      </c>
      <c r="F50" s="78">
        <f t="shared" si="14"/>
        <v>80</v>
      </c>
      <c r="G50" s="7"/>
      <c r="H50" s="187">
        <v>46</v>
      </c>
      <c r="I50" s="52"/>
      <c r="J50" s="134"/>
      <c r="K50" s="134"/>
      <c r="L50" s="134"/>
      <c r="M50" s="134"/>
      <c r="N50" s="134">
        <v>42</v>
      </c>
      <c r="O50" s="134">
        <v>38</v>
      </c>
      <c r="P50" s="134"/>
      <c r="Q50" s="134"/>
      <c r="R50" s="90"/>
    </row>
    <row r="51" spans="1:18" s="6" customFormat="1" ht="9.75" customHeight="1">
      <c r="A51" s="81" t="s">
        <v>118</v>
      </c>
      <c r="B51" s="82" t="s">
        <v>222</v>
      </c>
      <c r="C51" s="124" t="s">
        <v>228</v>
      </c>
      <c r="D51" s="52">
        <f>E51+F51</f>
        <v>138</v>
      </c>
      <c r="E51" s="52">
        <f>F51/2</f>
        <v>46</v>
      </c>
      <c r="F51" s="78">
        <f t="shared" si="14"/>
        <v>92</v>
      </c>
      <c r="G51" s="80"/>
      <c r="H51" s="83">
        <v>54</v>
      </c>
      <c r="I51" s="52"/>
      <c r="J51" s="134"/>
      <c r="K51" s="134"/>
      <c r="L51" s="134"/>
      <c r="M51" s="134"/>
      <c r="N51" s="134">
        <v>32</v>
      </c>
      <c r="O51" s="134">
        <v>60</v>
      </c>
      <c r="P51" s="134"/>
      <c r="Q51" s="134"/>
      <c r="R51" s="90"/>
    </row>
    <row r="52" spans="1:18" s="6" customFormat="1" ht="9.75" customHeight="1">
      <c r="A52" s="81" t="s">
        <v>165</v>
      </c>
      <c r="B52" s="82" t="s">
        <v>223</v>
      </c>
      <c r="C52" s="124" t="s">
        <v>228</v>
      </c>
      <c r="D52" s="52">
        <f>E52+F52</f>
        <v>147</v>
      </c>
      <c r="E52" s="52">
        <f>F52/2</f>
        <v>49</v>
      </c>
      <c r="F52" s="78">
        <f t="shared" si="14"/>
        <v>98</v>
      </c>
      <c r="G52" s="80"/>
      <c r="H52" s="83">
        <v>48</v>
      </c>
      <c r="I52" s="52"/>
      <c r="J52" s="134"/>
      <c r="K52" s="134"/>
      <c r="L52" s="134"/>
      <c r="M52" s="134"/>
      <c r="N52" s="134">
        <v>64</v>
      </c>
      <c r="O52" s="134">
        <v>34</v>
      </c>
      <c r="P52" s="134"/>
      <c r="Q52" s="134"/>
      <c r="R52" s="90"/>
    </row>
    <row r="53" spans="1:18" s="6" customFormat="1" ht="9.75" customHeight="1">
      <c r="A53" s="81" t="s">
        <v>166</v>
      </c>
      <c r="B53" s="82" t="s">
        <v>162</v>
      </c>
      <c r="C53" s="124" t="s">
        <v>173</v>
      </c>
      <c r="D53" s="52">
        <f>E53+F53</f>
        <v>84</v>
      </c>
      <c r="E53" s="52">
        <f>F53/2</f>
        <v>28</v>
      </c>
      <c r="F53" s="78">
        <f t="shared" si="14"/>
        <v>56</v>
      </c>
      <c r="G53" s="160"/>
      <c r="H53" s="166">
        <v>8</v>
      </c>
      <c r="I53" s="52"/>
      <c r="J53" s="134"/>
      <c r="K53" s="134"/>
      <c r="L53" s="134"/>
      <c r="M53" s="134"/>
      <c r="N53" s="134">
        <v>56</v>
      </c>
      <c r="O53" s="134"/>
      <c r="P53" s="134"/>
      <c r="Q53" s="134"/>
      <c r="R53" s="90"/>
    </row>
    <row r="54" spans="1:18" s="6" customFormat="1" ht="9.75" customHeight="1" hidden="1">
      <c r="A54" s="81"/>
      <c r="B54" s="7"/>
      <c r="C54" s="7"/>
      <c r="D54" s="7"/>
      <c r="E54" s="7"/>
      <c r="F54" s="7"/>
      <c r="G54" s="7"/>
      <c r="H54" s="7"/>
      <c r="I54" s="52"/>
      <c r="J54" s="52"/>
      <c r="K54" s="52"/>
      <c r="L54" s="52"/>
      <c r="M54" s="134"/>
      <c r="N54" s="134"/>
      <c r="O54" s="134"/>
      <c r="P54" s="134"/>
      <c r="Q54" s="52"/>
      <c r="R54" s="90"/>
    </row>
    <row r="55" spans="1:18" s="6" customFormat="1" ht="6.75" customHeight="1" hidden="1">
      <c r="A55" s="81"/>
      <c r="B55" s="82"/>
      <c r="C55" s="124"/>
      <c r="D55" s="52"/>
      <c r="E55" s="52"/>
      <c r="F55" s="83"/>
      <c r="G55" s="80"/>
      <c r="H55" s="83"/>
      <c r="I55" s="52"/>
      <c r="J55" s="52"/>
      <c r="K55" s="52"/>
      <c r="L55" s="52"/>
      <c r="M55" s="134"/>
      <c r="N55" s="52"/>
      <c r="O55" s="134"/>
      <c r="P55" s="134"/>
      <c r="Q55" s="52"/>
      <c r="R55" s="90"/>
    </row>
    <row r="56" spans="1:18" s="6" customFormat="1" ht="15.75" customHeight="1">
      <c r="A56" s="111" t="s">
        <v>102</v>
      </c>
      <c r="B56" s="113" t="s">
        <v>103</v>
      </c>
      <c r="C56" s="114" t="s">
        <v>233</v>
      </c>
      <c r="D56" s="108">
        <f>D57+D63+D69+D75</f>
        <v>2469</v>
      </c>
      <c r="E56" s="108">
        <f>E57+E63+E69+E75</f>
        <v>523</v>
      </c>
      <c r="F56" s="108">
        <f>F57+F63+F69+F75</f>
        <v>1946</v>
      </c>
      <c r="G56" s="108">
        <f aca="true" t="shared" si="15" ref="G56:Q56">G57+G63+G69+G75</f>
        <v>0</v>
      </c>
      <c r="H56" s="108">
        <f t="shared" si="15"/>
        <v>488</v>
      </c>
      <c r="I56" s="108">
        <f t="shared" si="15"/>
        <v>60</v>
      </c>
      <c r="J56" s="108">
        <f t="shared" si="15"/>
        <v>0</v>
      </c>
      <c r="K56" s="108">
        <f t="shared" si="15"/>
        <v>0</v>
      </c>
      <c r="L56" s="108">
        <f t="shared" si="15"/>
        <v>26</v>
      </c>
      <c r="M56" s="108">
        <f t="shared" si="15"/>
        <v>304</v>
      </c>
      <c r="N56" s="108">
        <f t="shared" si="15"/>
        <v>64</v>
      </c>
      <c r="O56" s="108">
        <f t="shared" si="15"/>
        <v>608</v>
      </c>
      <c r="P56" s="108">
        <f t="shared" si="15"/>
        <v>500</v>
      </c>
      <c r="Q56" s="108">
        <f t="shared" si="15"/>
        <v>444</v>
      </c>
      <c r="R56" s="74"/>
    </row>
    <row r="57" spans="1:18" s="6" customFormat="1" ht="9.75" customHeight="1">
      <c r="A57" s="100" t="s">
        <v>104</v>
      </c>
      <c r="B57" s="157" t="s">
        <v>211</v>
      </c>
      <c r="C57" s="149" t="s">
        <v>196</v>
      </c>
      <c r="D57" s="130">
        <f>SUM(D58:D62)</f>
        <v>657</v>
      </c>
      <c r="E57" s="130">
        <f>SUM(E58:E62)</f>
        <v>147</v>
      </c>
      <c r="F57" s="130">
        <f>SUM(F58:F62)</f>
        <v>510</v>
      </c>
      <c r="G57" s="130">
        <f>SUM(G58:G62)</f>
        <v>0</v>
      </c>
      <c r="H57" s="130">
        <f>SUM(H58:H62)</f>
        <v>120</v>
      </c>
      <c r="I57" s="179">
        <v>30</v>
      </c>
      <c r="J57" s="130">
        <f>SUM(J58:J62)</f>
        <v>0</v>
      </c>
      <c r="K57" s="130">
        <f aca="true" t="shared" si="16" ref="K57:Q57">SUM(K58:K62)</f>
        <v>0</v>
      </c>
      <c r="L57" s="130">
        <f t="shared" si="16"/>
        <v>0</v>
      </c>
      <c r="M57" s="130">
        <f t="shared" si="16"/>
        <v>0</v>
      </c>
      <c r="N57" s="130">
        <f t="shared" si="16"/>
        <v>0</v>
      </c>
      <c r="O57" s="130">
        <f t="shared" si="16"/>
        <v>0</v>
      </c>
      <c r="P57" s="130">
        <f t="shared" si="16"/>
        <v>66</v>
      </c>
      <c r="Q57" s="130">
        <f t="shared" si="16"/>
        <v>444</v>
      </c>
      <c r="R57" s="74"/>
    </row>
    <row r="58" spans="1:18" s="6" customFormat="1" ht="9.75" customHeight="1">
      <c r="A58" s="81" t="s">
        <v>145</v>
      </c>
      <c r="B58" s="158" t="s">
        <v>212</v>
      </c>
      <c r="C58" s="124" t="s">
        <v>227</v>
      </c>
      <c r="D58" s="52">
        <f>E58+F58</f>
        <v>279</v>
      </c>
      <c r="E58" s="52">
        <f>F58/2</f>
        <v>93</v>
      </c>
      <c r="F58" s="78">
        <f>J58+K58+L58+M58+N58+O58+P58+Q58</f>
        <v>186</v>
      </c>
      <c r="G58" s="80"/>
      <c r="H58" s="83">
        <v>78</v>
      </c>
      <c r="I58" s="53">
        <v>30</v>
      </c>
      <c r="J58" s="52"/>
      <c r="K58" s="52"/>
      <c r="L58" s="52"/>
      <c r="M58" s="52"/>
      <c r="N58" s="134"/>
      <c r="O58" s="134"/>
      <c r="P58" s="134">
        <v>66</v>
      </c>
      <c r="Q58" s="134">
        <v>120</v>
      </c>
      <c r="R58" s="73"/>
    </row>
    <row r="59" spans="1:18" s="6" customFormat="1" ht="12.75">
      <c r="A59" s="81" t="s">
        <v>146</v>
      </c>
      <c r="B59" s="158" t="s">
        <v>213</v>
      </c>
      <c r="C59" s="124" t="s">
        <v>174</v>
      </c>
      <c r="D59" s="52">
        <f>E59+F59</f>
        <v>162</v>
      </c>
      <c r="E59" s="52">
        <f>F59/2</f>
        <v>54</v>
      </c>
      <c r="F59" s="78">
        <f>J59+K59+L59+M59+N59+O59+P59+Q59</f>
        <v>108</v>
      </c>
      <c r="G59" s="80"/>
      <c r="H59" s="83">
        <v>42</v>
      </c>
      <c r="I59" s="188"/>
      <c r="J59" s="52"/>
      <c r="K59" s="52"/>
      <c r="L59" s="52"/>
      <c r="M59" s="52"/>
      <c r="N59" s="134"/>
      <c r="O59" s="134"/>
      <c r="P59" s="134"/>
      <c r="Q59" s="134">
        <v>108</v>
      </c>
      <c r="R59" s="73"/>
    </row>
    <row r="60" spans="1:18" s="6" customFormat="1" ht="19.5" customHeight="1" hidden="1">
      <c r="A60" s="81" t="s">
        <v>167</v>
      </c>
      <c r="B60" s="86"/>
      <c r="C60" s="124"/>
      <c r="D60" s="52"/>
      <c r="E60" s="52"/>
      <c r="F60" s="78">
        <f>J60+K60+L60+M60+N60+O60+P60+Q60</f>
        <v>0</v>
      </c>
      <c r="G60" s="80"/>
      <c r="H60" s="83"/>
      <c r="I60" s="188"/>
      <c r="J60" s="52"/>
      <c r="K60" s="52"/>
      <c r="L60" s="52"/>
      <c r="M60" s="52"/>
      <c r="N60" s="134"/>
      <c r="O60" s="134"/>
      <c r="P60" s="134"/>
      <c r="Q60" s="134"/>
      <c r="R60" s="73"/>
    </row>
    <row r="61" spans="1:18" s="6" customFormat="1" ht="12.75">
      <c r="A61" s="81" t="s">
        <v>147</v>
      </c>
      <c r="B61" s="82" t="s">
        <v>111</v>
      </c>
      <c r="C61" s="124" t="s">
        <v>173</v>
      </c>
      <c r="D61" s="52">
        <v>36</v>
      </c>
      <c r="E61" s="52"/>
      <c r="F61" s="78">
        <f>J61+K61+L61+M61+N61+O61+P61+Q61</f>
        <v>36</v>
      </c>
      <c r="G61" s="80"/>
      <c r="H61" s="83"/>
      <c r="I61" s="188"/>
      <c r="J61" s="52"/>
      <c r="K61" s="52"/>
      <c r="L61" s="52"/>
      <c r="M61" s="52"/>
      <c r="N61" s="134"/>
      <c r="O61" s="134"/>
      <c r="P61" s="134"/>
      <c r="Q61" s="134">
        <v>36</v>
      </c>
      <c r="R61" s="73"/>
    </row>
    <row r="62" spans="1:18" s="6" customFormat="1" ht="12.75">
      <c r="A62" s="81" t="s">
        <v>148</v>
      </c>
      <c r="B62" s="163" t="s">
        <v>107</v>
      </c>
      <c r="C62" s="124" t="s">
        <v>173</v>
      </c>
      <c r="D62" s="52">
        <v>180</v>
      </c>
      <c r="E62" s="52"/>
      <c r="F62" s="78">
        <f>J62+K62+L62+M62+N62+O62+P62+Q62</f>
        <v>180</v>
      </c>
      <c r="G62" s="80"/>
      <c r="H62" s="83"/>
      <c r="I62" s="188"/>
      <c r="J62" s="52"/>
      <c r="K62" s="52"/>
      <c r="L62" s="52"/>
      <c r="M62" s="52"/>
      <c r="N62" s="134"/>
      <c r="O62" s="134"/>
      <c r="P62" s="134"/>
      <c r="Q62" s="134">
        <v>180</v>
      </c>
      <c r="R62" s="73"/>
    </row>
    <row r="63" spans="1:18" s="6" customFormat="1" ht="19.5" customHeight="1">
      <c r="A63" s="129" t="s">
        <v>105</v>
      </c>
      <c r="B63" s="206" t="s">
        <v>214</v>
      </c>
      <c r="C63" s="149" t="s">
        <v>196</v>
      </c>
      <c r="D63" s="130">
        <f>SUM(D64:D68)</f>
        <v>828</v>
      </c>
      <c r="E63" s="130">
        <f>SUM(E64:E68)</f>
        <v>156</v>
      </c>
      <c r="F63" s="130">
        <f>SUM(F64:F68)</f>
        <v>672</v>
      </c>
      <c r="G63" s="130">
        <f>SUM(G64:G68)</f>
        <v>0</v>
      </c>
      <c r="H63" s="130">
        <f>SUM(H64:H68)</f>
        <v>158</v>
      </c>
      <c r="I63" s="130">
        <f aca="true" t="shared" si="17" ref="I63:Q63">SUM(I64:I68)</f>
        <v>30</v>
      </c>
      <c r="J63" s="130">
        <f t="shared" si="17"/>
        <v>0</v>
      </c>
      <c r="K63" s="130">
        <f t="shared" si="17"/>
        <v>0</v>
      </c>
      <c r="L63" s="130">
        <f t="shared" si="17"/>
        <v>0</v>
      </c>
      <c r="M63" s="130">
        <f t="shared" si="17"/>
        <v>0</v>
      </c>
      <c r="N63" s="130">
        <f t="shared" si="17"/>
        <v>64</v>
      </c>
      <c r="O63" s="130">
        <f t="shared" si="17"/>
        <v>608</v>
      </c>
      <c r="P63" s="130">
        <f t="shared" si="17"/>
        <v>0</v>
      </c>
      <c r="Q63" s="130">
        <f t="shared" si="17"/>
        <v>0</v>
      </c>
      <c r="R63" s="72"/>
    </row>
    <row r="64" spans="1:17" s="6" customFormat="1" ht="9.75" customHeight="1">
      <c r="A64" s="81" t="s">
        <v>149</v>
      </c>
      <c r="B64" s="156" t="s">
        <v>215</v>
      </c>
      <c r="C64" s="124" t="s">
        <v>227</v>
      </c>
      <c r="D64" s="52">
        <f>E64+F64</f>
        <v>156</v>
      </c>
      <c r="E64" s="52">
        <f>F64/2</f>
        <v>52</v>
      </c>
      <c r="F64" s="52">
        <v>104</v>
      </c>
      <c r="G64" s="80"/>
      <c r="H64" s="83">
        <v>38</v>
      </c>
      <c r="I64" s="52"/>
      <c r="J64" s="52"/>
      <c r="K64" s="52"/>
      <c r="L64" s="52"/>
      <c r="M64" s="52"/>
      <c r="N64" s="52">
        <v>32</v>
      </c>
      <c r="O64" s="134">
        <v>72</v>
      </c>
      <c r="P64" s="52"/>
      <c r="Q64" s="52"/>
    </row>
    <row r="65" spans="1:17" s="6" customFormat="1" ht="9.75" customHeight="1">
      <c r="A65" s="81" t="s">
        <v>163</v>
      </c>
      <c r="B65" s="156" t="s">
        <v>216</v>
      </c>
      <c r="C65" s="124" t="s">
        <v>227</v>
      </c>
      <c r="D65" s="52">
        <f>E65+F65</f>
        <v>156</v>
      </c>
      <c r="E65" s="52">
        <f>F65/2</f>
        <v>52</v>
      </c>
      <c r="F65" s="52">
        <v>104</v>
      </c>
      <c r="G65" s="80"/>
      <c r="H65" s="83">
        <v>60</v>
      </c>
      <c r="I65" s="52">
        <v>30</v>
      </c>
      <c r="J65" s="52"/>
      <c r="K65" s="52"/>
      <c r="L65" s="52"/>
      <c r="M65" s="52"/>
      <c r="N65" s="52">
        <v>32</v>
      </c>
      <c r="O65" s="134">
        <v>72</v>
      </c>
      <c r="P65" s="52"/>
      <c r="Q65" s="52"/>
    </row>
    <row r="66" spans="1:17" s="6" customFormat="1" ht="13.5" customHeight="1">
      <c r="A66" s="81" t="s">
        <v>224</v>
      </c>
      <c r="B66" s="7" t="s">
        <v>225</v>
      </c>
      <c r="C66" s="133" t="s">
        <v>174</v>
      </c>
      <c r="D66" s="52">
        <f>E66+F66</f>
        <v>156</v>
      </c>
      <c r="E66" s="52">
        <f>F66/2</f>
        <v>52</v>
      </c>
      <c r="F66" s="161">
        <v>104</v>
      </c>
      <c r="G66" s="7"/>
      <c r="H66" s="161">
        <v>60</v>
      </c>
      <c r="I66" s="7"/>
      <c r="J66" s="52"/>
      <c r="K66" s="52"/>
      <c r="L66" s="52"/>
      <c r="M66" s="52"/>
      <c r="N66" s="52"/>
      <c r="O66" s="134">
        <v>104</v>
      </c>
      <c r="P66" s="52"/>
      <c r="Q66" s="52"/>
    </row>
    <row r="67" spans="1:17" s="6" customFormat="1" ht="13.5" customHeight="1">
      <c r="A67" s="81" t="s">
        <v>150</v>
      </c>
      <c r="B67" s="82" t="s">
        <v>111</v>
      </c>
      <c r="C67" s="133" t="s">
        <v>173</v>
      </c>
      <c r="D67" s="52">
        <v>144</v>
      </c>
      <c r="E67" s="52"/>
      <c r="F67" s="52">
        <v>144</v>
      </c>
      <c r="G67" s="80"/>
      <c r="H67" s="83"/>
      <c r="I67" s="52"/>
      <c r="J67" s="52"/>
      <c r="K67" s="52"/>
      <c r="L67" s="52"/>
      <c r="M67" s="52"/>
      <c r="N67" s="52"/>
      <c r="O67" s="134">
        <v>144</v>
      </c>
      <c r="P67" s="52"/>
      <c r="Q67" s="52"/>
    </row>
    <row r="68" spans="1:18" s="6" customFormat="1" ht="9.75" customHeight="1">
      <c r="A68" s="81" t="s">
        <v>151</v>
      </c>
      <c r="B68" s="86" t="s">
        <v>107</v>
      </c>
      <c r="C68" s="133" t="s">
        <v>173</v>
      </c>
      <c r="D68" s="52">
        <v>216</v>
      </c>
      <c r="E68" s="52"/>
      <c r="F68" s="52">
        <v>216</v>
      </c>
      <c r="G68" s="80"/>
      <c r="H68" s="83"/>
      <c r="I68" s="84"/>
      <c r="J68" s="52"/>
      <c r="K68" s="52"/>
      <c r="L68" s="52"/>
      <c r="M68" s="52"/>
      <c r="N68" s="52"/>
      <c r="O68" s="134">
        <v>216</v>
      </c>
      <c r="P68" s="52"/>
      <c r="Q68" s="134"/>
      <c r="R68" s="72"/>
    </row>
    <row r="69" spans="1:18" s="6" customFormat="1" ht="24.75" customHeight="1">
      <c r="A69" s="129" t="s">
        <v>106</v>
      </c>
      <c r="B69" s="206" t="s">
        <v>217</v>
      </c>
      <c r="C69" s="149" t="s">
        <v>196</v>
      </c>
      <c r="D69" s="130">
        <f>SUM(D70:D74)</f>
        <v>561</v>
      </c>
      <c r="E69" s="130">
        <f>SUM(E70:E74)</f>
        <v>127</v>
      </c>
      <c r="F69" s="130">
        <f>SUM(F70:F74)</f>
        <v>434</v>
      </c>
      <c r="G69" s="130">
        <f>SUM(G70:G74)</f>
        <v>0</v>
      </c>
      <c r="H69" s="130">
        <f>SUM(H70:H74)</f>
        <v>120</v>
      </c>
      <c r="I69" s="130">
        <f aca="true" t="shared" si="18" ref="I69:Q69">SUM(I70:I74)</f>
        <v>0</v>
      </c>
      <c r="J69" s="130">
        <f t="shared" si="18"/>
        <v>0</v>
      </c>
      <c r="K69" s="130">
        <f t="shared" si="18"/>
        <v>0</v>
      </c>
      <c r="L69" s="130">
        <f t="shared" si="18"/>
        <v>0</v>
      </c>
      <c r="M69" s="130">
        <f t="shared" si="18"/>
        <v>0</v>
      </c>
      <c r="N69" s="130">
        <f t="shared" si="18"/>
        <v>0</v>
      </c>
      <c r="O69" s="130">
        <f t="shared" si="18"/>
        <v>0</v>
      </c>
      <c r="P69" s="130">
        <f t="shared" si="18"/>
        <v>434</v>
      </c>
      <c r="Q69" s="130">
        <f t="shared" si="18"/>
        <v>0</v>
      </c>
      <c r="R69" s="72"/>
    </row>
    <row r="70" spans="1:17" s="6" customFormat="1" ht="9.75" customHeight="1">
      <c r="A70" s="81" t="s">
        <v>168</v>
      </c>
      <c r="B70" s="156" t="s">
        <v>217</v>
      </c>
      <c r="C70" s="133" t="s">
        <v>174</v>
      </c>
      <c r="D70" s="52">
        <f>E70+F70</f>
        <v>213</v>
      </c>
      <c r="E70" s="52">
        <f>F70/2</f>
        <v>71</v>
      </c>
      <c r="F70" s="52">
        <v>142</v>
      </c>
      <c r="G70" s="54"/>
      <c r="H70" s="83">
        <v>68</v>
      </c>
      <c r="I70" s="52"/>
      <c r="J70" s="52"/>
      <c r="K70" s="52"/>
      <c r="L70" s="52"/>
      <c r="M70" s="52"/>
      <c r="N70" s="52"/>
      <c r="O70" s="52"/>
      <c r="P70" s="134">
        <v>142</v>
      </c>
      <c r="Q70" s="52"/>
    </row>
    <row r="71" spans="1:17" s="6" customFormat="1" ht="9.75" customHeight="1">
      <c r="A71" s="81" t="s">
        <v>179</v>
      </c>
      <c r="B71" s="156" t="s">
        <v>218</v>
      </c>
      <c r="C71" s="319" t="s">
        <v>174</v>
      </c>
      <c r="D71" s="52">
        <f>E71+F71</f>
        <v>168</v>
      </c>
      <c r="E71" s="52">
        <f>F71/2</f>
        <v>56</v>
      </c>
      <c r="F71" s="52">
        <v>112</v>
      </c>
      <c r="G71" s="54"/>
      <c r="H71" s="83">
        <v>52</v>
      </c>
      <c r="I71" s="52"/>
      <c r="J71" s="52"/>
      <c r="K71" s="134"/>
      <c r="L71" s="134"/>
      <c r="M71" s="52"/>
      <c r="N71" s="52"/>
      <c r="O71" s="52"/>
      <c r="P71" s="134">
        <v>112</v>
      </c>
      <c r="Q71" s="52"/>
    </row>
    <row r="72" spans="1:17" s="6" customFormat="1" ht="9.75" customHeight="1" hidden="1">
      <c r="A72" s="81"/>
      <c r="B72" s="86"/>
      <c r="C72" s="320"/>
      <c r="D72" s="52"/>
      <c r="E72" s="52"/>
      <c r="F72" s="52"/>
      <c r="G72" s="54"/>
      <c r="H72" s="83"/>
      <c r="I72" s="52"/>
      <c r="J72" s="52"/>
      <c r="K72" s="134"/>
      <c r="L72" s="134"/>
      <c r="M72" s="52"/>
      <c r="N72" s="52"/>
      <c r="O72" s="52"/>
      <c r="P72" s="134"/>
      <c r="Q72" s="52"/>
    </row>
    <row r="73" spans="1:17" s="6" customFormat="1" ht="9.75" customHeight="1">
      <c r="A73" s="81" t="s">
        <v>152</v>
      </c>
      <c r="B73" s="82" t="s">
        <v>111</v>
      </c>
      <c r="C73" s="133" t="s">
        <v>173</v>
      </c>
      <c r="D73" s="52">
        <v>36</v>
      </c>
      <c r="E73" s="52"/>
      <c r="F73" s="52">
        <v>36</v>
      </c>
      <c r="G73" s="54"/>
      <c r="H73" s="83"/>
      <c r="I73" s="52"/>
      <c r="J73" s="52"/>
      <c r="K73" s="134"/>
      <c r="L73" s="134"/>
      <c r="M73" s="52"/>
      <c r="N73" s="52"/>
      <c r="O73" s="52"/>
      <c r="P73" s="134">
        <v>36</v>
      </c>
      <c r="Q73" s="52"/>
    </row>
    <row r="74" spans="1:17" s="6" customFormat="1" ht="9.75" customHeight="1">
      <c r="A74" s="86" t="s">
        <v>178</v>
      </c>
      <c r="B74" s="86" t="s">
        <v>107</v>
      </c>
      <c r="C74" s="133" t="s">
        <v>173</v>
      </c>
      <c r="D74" s="52">
        <v>144</v>
      </c>
      <c r="E74" s="52"/>
      <c r="F74" s="52">
        <v>144</v>
      </c>
      <c r="G74" s="52"/>
      <c r="H74" s="52"/>
      <c r="I74" s="84"/>
      <c r="J74" s="52"/>
      <c r="K74" s="52"/>
      <c r="L74" s="134"/>
      <c r="M74" s="134"/>
      <c r="N74" s="52"/>
      <c r="O74" s="52"/>
      <c r="P74" s="134">
        <v>144</v>
      </c>
      <c r="Q74" s="52"/>
    </row>
    <row r="75" spans="1:17" s="6" customFormat="1" ht="31.5" customHeight="1">
      <c r="A75" s="131" t="s">
        <v>112</v>
      </c>
      <c r="B75" s="189" t="s">
        <v>219</v>
      </c>
      <c r="C75" s="149" t="s">
        <v>196</v>
      </c>
      <c r="D75" s="130">
        <f>SUM(D76:D78)</f>
        <v>423</v>
      </c>
      <c r="E75" s="130">
        <f>SUM(E76:E78)</f>
        <v>93</v>
      </c>
      <c r="F75" s="130">
        <f>SUM(F76:F78)</f>
        <v>330</v>
      </c>
      <c r="G75" s="130">
        <f>SUM(G76:G77)</f>
        <v>0</v>
      </c>
      <c r="H75" s="130">
        <f>SUM(H76:H77)</f>
        <v>90</v>
      </c>
      <c r="I75" s="130">
        <f aca="true" t="shared" si="19" ref="I75:P75">SUM(I76:I77)</f>
        <v>0</v>
      </c>
      <c r="J75" s="130">
        <f t="shared" si="19"/>
        <v>0</v>
      </c>
      <c r="K75" s="130">
        <f t="shared" si="19"/>
        <v>0</v>
      </c>
      <c r="L75" s="130">
        <f t="shared" si="19"/>
        <v>26</v>
      </c>
      <c r="M75" s="130">
        <f>SUM(M76:M78)</f>
        <v>304</v>
      </c>
      <c r="N75" s="130">
        <f t="shared" si="19"/>
        <v>0</v>
      </c>
      <c r="O75" s="130">
        <f t="shared" si="19"/>
        <v>0</v>
      </c>
      <c r="P75" s="130">
        <f t="shared" si="19"/>
        <v>0</v>
      </c>
      <c r="Q75" s="130">
        <f>SUM(Q76:Q78)</f>
        <v>0</v>
      </c>
    </row>
    <row r="76" spans="1:18" s="6" customFormat="1" ht="24.75" customHeight="1">
      <c r="A76" s="87" t="s">
        <v>169</v>
      </c>
      <c r="B76" s="162" t="s">
        <v>226</v>
      </c>
      <c r="C76" s="167" t="s">
        <v>174</v>
      </c>
      <c r="D76" s="52">
        <f>E76+F76</f>
        <v>279</v>
      </c>
      <c r="E76" s="52">
        <f>F76/2</f>
        <v>93</v>
      </c>
      <c r="F76" s="52">
        <v>186</v>
      </c>
      <c r="G76" s="80"/>
      <c r="H76" s="83">
        <v>90</v>
      </c>
      <c r="I76" s="84"/>
      <c r="J76" s="52"/>
      <c r="K76" s="52"/>
      <c r="L76" s="52">
        <v>26</v>
      </c>
      <c r="M76" s="134">
        <v>160</v>
      </c>
      <c r="N76" s="52"/>
      <c r="O76" s="134"/>
      <c r="P76" s="52"/>
      <c r="Q76" s="52"/>
      <c r="R76" s="76"/>
    </row>
    <row r="77" spans="1:18" s="6" customFormat="1" ht="15.75" customHeight="1">
      <c r="A77" s="87" t="s">
        <v>153</v>
      </c>
      <c r="B77" s="82" t="s">
        <v>111</v>
      </c>
      <c r="C77" s="133" t="s">
        <v>173</v>
      </c>
      <c r="D77" s="52">
        <v>72</v>
      </c>
      <c r="E77" s="52"/>
      <c r="F77" s="52">
        <v>72</v>
      </c>
      <c r="G77" s="80"/>
      <c r="H77" s="83"/>
      <c r="I77" s="84"/>
      <c r="J77" s="52"/>
      <c r="K77" s="52"/>
      <c r="L77" s="52"/>
      <c r="M77" s="134">
        <v>72</v>
      </c>
      <c r="N77" s="52"/>
      <c r="O77" s="134"/>
      <c r="P77" s="52"/>
      <c r="Q77" s="52"/>
      <c r="R77" s="51"/>
    </row>
    <row r="78" spans="1:18" s="6" customFormat="1" ht="12.75">
      <c r="A78" s="87" t="s">
        <v>220</v>
      </c>
      <c r="B78" s="86" t="s">
        <v>107</v>
      </c>
      <c r="C78" s="133" t="s">
        <v>173</v>
      </c>
      <c r="D78" s="52">
        <v>72</v>
      </c>
      <c r="E78" s="52"/>
      <c r="F78" s="52">
        <v>72</v>
      </c>
      <c r="G78" s="80"/>
      <c r="H78" s="83"/>
      <c r="I78" s="84"/>
      <c r="J78" s="52"/>
      <c r="K78" s="52"/>
      <c r="L78" s="52"/>
      <c r="M78" s="134">
        <v>72</v>
      </c>
      <c r="N78" s="52"/>
      <c r="O78" s="134"/>
      <c r="P78" s="52"/>
      <c r="Q78" s="52"/>
      <c r="R78" s="51"/>
    </row>
    <row r="79" spans="1:18" s="6" customFormat="1" ht="12.75" hidden="1">
      <c r="A79" s="146"/>
      <c r="B79" s="82"/>
      <c r="C79" s="124"/>
      <c r="D79" s="54"/>
      <c r="E79" s="54"/>
      <c r="F79" s="54"/>
      <c r="G79" s="54"/>
      <c r="H79" s="54"/>
      <c r="I79" s="190"/>
      <c r="J79" s="54"/>
      <c r="K79" s="52"/>
      <c r="L79" s="52"/>
      <c r="M79" s="52"/>
      <c r="N79" s="52"/>
      <c r="O79" s="52"/>
      <c r="P79" s="52"/>
      <c r="Q79" s="52"/>
      <c r="R79" s="147"/>
    </row>
    <row r="80" spans="1:18" s="6" customFormat="1" ht="12.75" hidden="1">
      <c r="A80" s="87"/>
      <c r="B80" s="82"/>
      <c r="C80" s="124"/>
      <c r="D80" s="52"/>
      <c r="E80" s="52"/>
      <c r="F80" s="52"/>
      <c r="G80" s="80"/>
      <c r="H80" s="83"/>
      <c r="I80" s="84"/>
      <c r="J80" s="52"/>
      <c r="K80" s="52"/>
      <c r="L80" s="191"/>
      <c r="M80" s="52"/>
      <c r="N80" s="191"/>
      <c r="O80" s="52"/>
      <c r="P80" s="52"/>
      <c r="Q80" s="52"/>
      <c r="R80" s="148"/>
    </row>
    <row r="81" spans="1:18" s="6" customFormat="1" ht="11.25" hidden="1">
      <c r="A81" s="87"/>
      <c r="B81" s="82"/>
      <c r="C81" s="321"/>
      <c r="D81" s="52"/>
      <c r="E81" s="52"/>
      <c r="F81" s="52"/>
      <c r="G81" s="80"/>
      <c r="H81" s="83"/>
      <c r="I81" s="84"/>
      <c r="J81" s="52"/>
      <c r="K81" s="52"/>
      <c r="L81" s="191"/>
      <c r="M81" s="52"/>
      <c r="N81" s="191"/>
      <c r="O81" s="52"/>
      <c r="P81" s="52"/>
      <c r="Q81" s="52"/>
      <c r="R81" s="148"/>
    </row>
    <row r="82" spans="1:18" s="6" customFormat="1" ht="11.25" hidden="1">
      <c r="A82" s="87"/>
      <c r="B82" s="82"/>
      <c r="C82" s="321"/>
      <c r="D82" s="52"/>
      <c r="E82" s="52"/>
      <c r="F82" s="52"/>
      <c r="G82" s="80"/>
      <c r="H82" s="83"/>
      <c r="I82" s="84"/>
      <c r="J82" s="52"/>
      <c r="K82" s="52"/>
      <c r="L82" s="191"/>
      <c r="M82" s="52"/>
      <c r="N82" s="191"/>
      <c r="O82" s="52"/>
      <c r="P82" s="52"/>
      <c r="Q82" s="52"/>
      <c r="R82" s="148"/>
    </row>
    <row r="83" spans="1:122" s="7" customFormat="1" ht="12.75" hidden="1">
      <c r="A83" s="87"/>
      <c r="B83" s="86"/>
      <c r="C83" s="133"/>
      <c r="D83" s="52"/>
      <c r="E83" s="52"/>
      <c r="F83" s="52"/>
      <c r="G83" s="80"/>
      <c r="H83" s="83"/>
      <c r="I83" s="84"/>
      <c r="J83" s="52"/>
      <c r="K83" s="52"/>
      <c r="L83" s="52"/>
      <c r="M83" s="52"/>
      <c r="N83" s="191"/>
      <c r="O83" s="52"/>
      <c r="P83" s="52"/>
      <c r="Q83" s="52"/>
      <c r="R83" s="147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</row>
    <row r="84" spans="1:17" s="6" customFormat="1" ht="12.75">
      <c r="A84" s="127"/>
      <c r="B84" s="104" t="s">
        <v>189</v>
      </c>
      <c r="C84" s="132"/>
      <c r="D84" s="128">
        <f>D38+D35+D29</f>
        <v>5436</v>
      </c>
      <c r="E84" s="128">
        <f>E38+E35+E29</f>
        <v>1512</v>
      </c>
      <c r="F84" s="128">
        <f>F38+F35+F29</f>
        <v>3924</v>
      </c>
      <c r="G84" s="128" t="e">
        <f>G38+G35+G29</f>
        <v>#REF!</v>
      </c>
      <c r="H84" s="128">
        <f>H38+H35+H29</f>
        <v>1400</v>
      </c>
      <c r="I84" s="128">
        <f aca="true" t="shared" si="20" ref="I84:Q84">I9</f>
        <v>0</v>
      </c>
      <c r="J84" s="128">
        <f t="shared" si="20"/>
        <v>576</v>
      </c>
      <c r="K84" s="128">
        <f t="shared" si="20"/>
        <v>828</v>
      </c>
      <c r="L84" s="128">
        <f t="shared" si="20"/>
        <v>0</v>
      </c>
      <c r="M84" s="128">
        <f t="shared" si="20"/>
        <v>0</v>
      </c>
      <c r="N84" s="128">
        <f t="shared" si="20"/>
        <v>0</v>
      </c>
      <c r="O84" s="128">
        <f t="shared" si="20"/>
        <v>0</v>
      </c>
      <c r="P84" s="128">
        <f t="shared" si="20"/>
        <v>0</v>
      </c>
      <c r="Q84" s="128">
        <f t="shared" si="20"/>
        <v>0</v>
      </c>
    </row>
    <row r="85" spans="1:17" s="6" customFormat="1" ht="9.75" customHeight="1">
      <c r="A85" s="103"/>
      <c r="B85" s="104" t="s">
        <v>64</v>
      </c>
      <c r="C85" s="145" t="s">
        <v>271</v>
      </c>
      <c r="D85" s="105">
        <f>D9+D84</f>
        <v>7542</v>
      </c>
      <c r="E85" s="105">
        <f>E9+E84</f>
        <v>2214</v>
      </c>
      <c r="F85" s="105">
        <f>F9+F84</f>
        <v>5328</v>
      </c>
      <c r="G85" s="105" t="e">
        <f>G9+G84</f>
        <v>#REF!</v>
      </c>
      <c r="H85" s="105">
        <f>H9+H84</f>
        <v>1946</v>
      </c>
      <c r="I85" s="105">
        <f aca="true" t="shared" si="21" ref="I85:Q85">I9+I29+I38+I35</f>
        <v>60</v>
      </c>
      <c r="J85" s="105">
        <f t="shared" si="21"/>
        <v>576</v>
      </c>
      <c r="K85" s="105">
        <f t="shared" si="21"/>
        <v>828</v>
      </c>
      <c r="L85" s="105">
        <f t="shared" si="21"/>
        <v>576</v>
      </c>
      <c r="M85" s="105">
        <f t="shared" si="21"/>
        <v>864</v>
      </c>
      <c r="N85" s="105">
        <f t="shared" si="21"/>
        <v>576</v>
      </c>
      <c r="O85" s="105">
        <f t="shared" si="21"/>
        <v>828</v>
      </c>
      <c r="P85" s="105">
        <f t="shared" si="21"/>
        <v>576</v>
      </c>
      <c r="Q85" s="105">
        <f t="shared" si="21"/>
        <v>504</v>
      </c>
    </row>
    <row r="86" spans="1:17" s="6" customFormat="1" ht="9.75" customHeight="1">
      <c r="A86" s="103"/>
      <c r="B86" s="104" t="s">
        <v>175</v>
      </c>
      <c r="C86" s="192"/>
      <c r="D86" s="105"/>
      <c r="E86" s="105"/>
      <c r="F86" s="105"/>
      <c r="G86" s="105"/>
      <c r="H86" s="105"/>
      <c r="I86" s="105"/>
      <c r="J86" s="106">
        <f aca="true" t="shared" si="22" ref="J86:Q86">J85/J7</f>
        <v>36</v>
      </c>
      <c r="K86" s="106">
        <f t="shared" si="22"/>
        <v>36</v>
      </c>
      <c r="L86" s="106">
        <f t="shared" si="22"/>
        <v>36</v>
      </c>
      <c r="M86" s="106">
        <f t="shared" si="22"/>
        <v>36</v>
      </c>
      <c r="N86" s="106">
        <f t="shared" si="22"/>
        <v>36</v>
      </c>
      <c r="O86" s="106">
        <f t="shared" si="22"/>
        <v>36</v>
      </c>
      <c r="P86" s="106">
        <f t="shared" si="22"/>
        <v>36</v>
      </c>
      <c r="Q86" s="106">
        <f t="shared" si="22"/>
        <v>36</v>
      </c>
    </row>
    <row r="87" spans="1:17" s="6" customFormat="1" ht="12">
      <c r="A87" s="85" t="s">
        <v>154</v>
      </c>
      <c r="B87" s="101" t="s">
        <v>184</v>
      </c>
      <c r="C87" s="88" t="s">
        <v>173</v>
      </c>
      <c r="D87" s="52"/>
      <c r="E87" s="52"/>
      <c r="F87" s="52"/>
      <c r="G87" s="80"/>
      <c r="H87" s="83"/>
      <c r="I87" s="84"/>
      <c r="J87" s="52"/>
      <c r="K87" s="52"/>
      <c r="L87" s="52"/>
      <c r="M87" s="52"/>
      <c r="N87" s="52"/>
      <c r="O87" s="52"/>
      <c r="P87" s="52"/>
      <c r="Q87" s="52" t="s">
        <v>108</v>
      </c>
    </row>
    <row r="88" spans="1:17" s="6" customFormat="1" ht="12">
      <c r="A88" s="85" t="s">
        <v>155</v>
      </c>
      <c r="B88" s="102" t="s">
        <v>156</v>
      </c>
      <c r="C88" s="88"/>
      <c r="D88" s="52"/>
      <c r="E88" s="52"/>
      <c r="F88" s="52"/>
      <c r="G88" s="80"/>
      <c r="H88" s="83"/>
      <c r="I88" s="52"/>
      <c r="J88" s="52"/>
      <c r="K88" s="52"/>
      <c r="L88" s="52"/>
      <c r="M88" s="52"/>
      <c r="N88" s="52"/>
      <c r="O88" s="52"/>
      <c r="P88" s="52"/>
      <c r="Q88" s="52" t="s">
        <v>109</v>
      </c>
    </row>
    <row r="89" spans="1:17" s="6" customFormat="1" ht="12">
      <c r="A89" s="81"/>
      <c r="B89" s="89"/>
      <c r="C89" s="88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</row>
    <row r="90" spans="1:24" s="6" customFormat="1" ht="15" customHeight="1">
      <c r="A90" s="326" t="s">
        <v>237</v>
      </c>
      <c r="B90" s="327"/>
      <c r="C90" s="327"/>
      <c r="D90" s="328"/>
      <c r="E90" s="49"/>
      <c r="F90" s="329" t="s">
        <v>64</v>
      </c>
      <c r="G90" s="308" t="s">
        <v>157</v>
      </c>
      <c r="H90" s="308"/>
      <c r="I90" s="308"/>
      <c r="J90" s="141">
        <f>J84</f>
        <v>576</v>
      </c>
      <c r="K90" s="141">
        <f>K84</f>
        <v>828</v>
      </c>
      <c r="L90" s="141">
        <v>576</v>
      </c>
      <c r="M90" s="141">
        <v>720</v>
      </c>
      <c r="N90" s="141">
        <v>576</v>
      </c>
      <c r="O90" s="141">
        <v>468</v>
      </c>
      <c r="P90" s="141">
        <v>396</v>
      </c>
      <c r="Q90" s="141">
        <v>288</v>
      </c>
      <c r="R90" s="55"/>
      <c r="U90" s="115"/>
      <c r="V90" s="115"/>
      <c r="W90" s="115"/>
      <c r="X90" s="115"/>
    </row>
    <row r="91" spans="1:24" s="6" customFormat="1" ht="14.25" customHeight="1">
      <c r="A91" s="316" t="s">
        <v>156</v>
      </c>
      <c r="B91" s="317"/>
      <c r="C91" s="317"/>
      <c r="D91" s="318"/>
      <c r="E91" s="56"/>
      <c r="F91" s="330"/>
      <c r="G91" s="308" t="s">
        <v>158</v>
      </c>
      <c r="H91" s="308"/>
      <c r="I91" s="308"/>
      <c r="J91" s="143">
        <v>0</v>
      </c>
      <c r="K91" s="143">
        <v>0</v>
      </c>
      <c r="L91" s="143">
        <v>0</v>
      </c>
      <c r="M91" s="143">
        <v>72</v>
      </c>
      <c r="N91" s="143">
        <v>0</v>
      </c>
      <c r="O91" s="143">
        <v>144</v>
      </c>
      <c r="P91" s="143">
        <v>36</v>
      </c>
      <c r="Q91" s="143">
        <v>36</v>
      </c>
      <c r="U91" s="115"/>
      <c r="V91" s="115"/>
      <c r="W91" s="115"/>
      <c r="X91" s="115"/>
    </row>
    <row r="92" spans="1:24" ht="24" customHeight="1">
      <c r="A92" s="332" t="s">
        <v>176</v>
      </c>
      <c r="B92" s="333"/>
      <c r="C92" s="333"/>
      <c r="D92" s="334"/>
      <c r="E92" s="47"/>
      <c r="F92" s="330"/>
      <c r="G92" s="308" t="s">
        <v>190</v>
      </c>
      <c r="H92" s="308"/>
      <c r="I92" s="308"/>
      <c r="J92" s="144">
        <f aca="true" t="shared" si="23" ref="J92:Q92">J62+J68+J74+J83</f>
        <v>0</v>
      </c>
      <c r="K92" s="144">
        <f t="shared" si="23"/>
        <v>0</v>
      </c>
      <c r="L92" s="144">
        <f t="shared" si="23"/>
        <v>0</v>
      </c>
      <c r="M92" s="144">
        <v>72</v>
      </c>
      <c r="N92" s="144">
        <f t="shared" si="23"/>
        <v>0</v>
      </c>
      <c r="O92" s="144">
        <v>216</v>
      </c>
      <c r="P92" s="144">
        <v>144</v>
      </c>
      <c r="Q92" s="144">
        <f t="shared" si="23"/>
        <v>180</v>
      </c>
      <c r="T92" s="6"/>
      <c r="U92" s="115"/>
      <c r="V92" s="115"/>
      <c r="W92" s="115"/>
      <c r="X92" s="115"/>
    </row>
    <row r="93" spans="1:24" ht="18.75" customHeight="1">
      <c r="A93" s="116"/>
      <c r="B93" s="117"/>
      <c r="C93" s="117"/>
      <c r="D93" s="118"/>
      <c r="E93" s="47"/>
      <c r="F93" s="330"/>
      <c r="G93" s="193"/>
      <c r="H93" s="308" t="s">
        <v>191</v>
      </c>
      <c r="I93" s="308"/>
      <c r="J93" s="141"/>
      <c r="K93" s="141"/>
      <c r="L93" s="141"/>
      <c r="M93" s="141"/>
      <c r="N93" s="141"/>
      <c r="O93" s="141"/>
      <c r="P93" s="141"/>
      <c r="Q93" s="144">
        <v>144</v>
      </c>
      <c r="T93" s="6"/>
      <c r="U93" s="115"/>
      <c r="V93" s="115"/>
      <c r="W93" s="115"/>
      <c r="X93" s="115"/>
    </row>
    <row r="94" spans="1:24" ht="12.75">
      <c r="A94" s="305" t="s">
        <v>177</v>
      </c>
      <c r="B94" s="306"/>
      <c r="C94" s="306"/>
      <c r="D94" s="307"/>
      <c r="E94" s="47"/>
      <c r="F94" s="330"/>
      <c r="G94" s="308" t="s">
        <v>159</v>
      </c>
      <c r="H94" s="308"/>
      <c r="I94" s="308"/>
      <c r="J94" s="142"/>
      <c r="K94" s="142">
        <v>4</v>
      </c>
      <c r="L94" s="142">
        <v>2</v>
      </c>
      <c r="M94" s="142">
        <v>4</v>
      </c>
      <c r="N94" s="142">
        <v>2</v>
      </c>
      <c r="O94" s="142">
        <v>4</v>
      </c>
      <c r="P94" s="142">
        <v>3</v>
      </c>
      <c r="Q94" s="142">
        <v>3</v>
      </c>
      <c r="T94" s="6"/>
      <c r="U94" s="115"/>
      <c r="V94" s="115"/>
      <c r="W94" s="115"/>
      <c r="X94" s="115"/>
    </row>
    <row r="95" spans="1:24" ht="12.75" customHeight="1">
      <c r="A95" s="305" t="s">
        <v>183</v>
      </c>
      <c r="B95" s="306"/>
      <c r="C95" s="306"/>
      <c r="D95" s="307"/>
      <c r="E95" s="47"/>
      <c r="F95" s="330"/>
      <c r="G95" s="308" t="s">
        <v>161</v>
      </c>
      <c r="H95" s="308"/>
      <c r="I95" s="308"/>
      <c r="J95" s="142">
        <v>1</v>
      </c>
      <c r="K95" s="142">
        <v>10</v>
      </c>
      <c r="L95" s="142"/>
      <c r="M95" s="142">
        <v>8</v>
      </c>
      <c r="N95" s="142">
        <v>3</v>
      </c>
      <c r="O95" s="142">
        <v>7</v>
      </c>
      <c r="P95" s="142">
        <v>2</v>
      </c>
      <c r="Q95" s="142">
        <v>5</v>
      </c>
      <c r="T95" s="6"/>
      <c r="U95" s="115"/>
      <c r="V95" s="115"/>
      <c r="W95" s="115"/>
      <c r="X95" s="115"/>
    </row>
    <row r="96" spans="1:24" ht="12.75">
      <c r="A96" s="322" t="s">
        <v>182</v>
      </c>
      <c r="B96" s="323"/>
      <c r="C96" s="323"/>
      <c r="D96" s="324"/>
      <c r="E96" s="48"/>
      <c r="F96" s="331"/>
      <c r="G96" s="308" t="s">
        <v>160</v>
      </c>
      <c r="H96" s="308"/>
      <c r="I96" s="308"/>
      <c r="J96" s="142">
        <v>1</v>
      </c>
      <c r="K96" s="142"/>
      <c r="L96" s="142">
        <v>1</v>
      </c>
      <c r="M96" s="142">
        <v>1</v>
      </c>
      <c r="N96" s="142">
        <v>1</v>
      </c>
      <c r="O96" s="142">
        <v>1</v>
      </c>
      <c r="P96" s="142">
        <v>1</v>
      </c>
      <c r="Q96" s="142"/>
      <c r="T96" s="6"/>
      <c r="U96" s="115"/>
      <c r="V96" s="115"/>
      <c r="W96" s="115"/>
      <c r="X96" s="115"/>
    </row>
  </sheetData>
  <sheetProtection/>
  <mergeCells count="35">
    <mergeCell ref="A96:D96"/>
    <mergeCell ref="G96:I96"/>
    <mergeCell ref="A24:B24"/>
    <mergeCell ref="A90:D90"/>
    <mergeCell ref="F90:F96"/>
    <mergeCell ref="A92:D92"/>
    <mergeCell ref="G92:I92"/>
    <mergeCell ref="A94:D94"/>
    <mergeCell ref="G94:I94"/>
    <mergeCell ref="G90:I90"/>
    <mergeCell ref="A91:D91"/>
    <mergeCell ref="G91:I91"/>
    <mergeCell ref="L4:M4"/>
    <mergeCell ref="N4:O4"/>
    <mergeCell ref="E3:E7"/>
    <mergeCell ref="F3:I3"/>
    <mergeCell ref="F4:F7"/>
    <mergeCell ref="C71:C72"/>
    <mergeCell ref="C81:C82"/>
    <mergeCell ref="A95:D95"/>
    <mergeCell ref="G95:I95"/>
    <mergeCell ref="H93:I93"/>
    <mergeCell ref="A1:Q1"/>
    <mergeCell ref="A2:A7"/>
    <mergeCell ref="B2:B7"/>
    <mergeCell ref="C2:C7"/>
    <mergeCell ref="D2:I2"/>
    <mergeCell ref="J2:Q3"/>
    <mergeCell ref="D3:D7"/>
    <mergeCell ref="P4:Q4"/>
    <mergeCell ref="G5:G7"/>
    <mergeCell ref="H5:H7"/>
    <mergeCell ref="I5:I7"/>
    <mergeCell ref="G4:I4"/>
    <mergeCell ref="J4:K4"/>
  </mergeCells>
  <printOptions/>
  <pageMargins left="0.87" right="0.5118110236220472" top="0.5511811023622047" bottom="0.35433070866141736" header="0.31496062992125984" footer="0.31496062992125984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Мария Задуева</cp:lastModifiedBy>
  <cp:lastPrinted>2020-08-12T08:39:10Z</cp:lastPrinted>
  <dcterms:created xsi:type="dcterms:W3CDTF">2000-06-29T10:31:41Z</dcterms:created>
  <dcterms:modified xsi:type="dcterms:W3CDTF">2020-12-23T08:35:06Z</dcterms:modified>
  <cp:category/>
  <cp:version/>
  <cp:contentType/>
  <cp:contentStatus/>
</cp:coreProperties>
</file>